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490" windowHeight="7515"/>
  </bookViews>
  <sheets>
    <sheet name="P.ORÇAMENTÁRIA" sheetId="6" r:id="rId1"/>
    <sheet name="M. CÁLCULO" sheetId="5" r:id="rId2"/>
    <sheet name="CRONOGRAMA" sheetId="2" r:id="rId3"/>
    <sheet name="COMP'S" sheetId="14" r:id="rId4"/>
  </sheets>
  <definedNames>
    <definedName name="_xlnm.Print_Area" localSheetId="3">'COMP''S'!$A$1:$J$40</definedName>
    <definedName name="_xlnm.Print_Area" localSheetId="2">CRONOGRAMA!$A$1:$P$29</definedName>
    <definedName name="_xlnm.Print_Area" localSheetId="1">'M. CÁLCULO'!$A$1:$I$77</definedName>
    <definedName name="_xlnm.Print_Area" localSheetId="0">P.ORÇAMENTÁRIA!$A$1:$I$35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6" l="1"/>
  <c r="H9" i="6"/>
  <c r="F28" i="6" l="1"/>
  <c r="K28" i="6"/>
  <c r="G28" i="6" s="1"/>
  <c r="H28" i="6" s="1"/>
  <c r="F27" i="6"/>
  <c r="F26" i="6"/>
  <c r="F25" i="6"/>
  <c r="H69" i="5"/>
  <c r="F56" i="5"/>
  <c r="H65" i="5"/>
  <c r="H61" i="5"/>
  <c r="H57" i="5"/>
  <c r="H53" i="5"/>
  <c r="F24" i="6" s="1"/>
  <c r="H49" i="5"/>
  <c r="F23" i="6" s="1"/>
  <c r="H45" i="5"/>
  <c r="F22" i="6" s="1"/>
  <c r="H40" i="5"/>
  <c r="F19" i="6" s="1"/>
  <c r="H36" i="5"/>
  <c r="F18" i="6" s="1"/>
  <c r="H32" i="5"/>
  <c r="F17" i="6" s="1"/>
  <c r="K26" i="6"/>
  <c r="K27" i="6"/>
  <c r="K25" i="6"/>
  <c r="I34" i="14"/>
  <c r="K22" i="6"/>
  <c r="K17" i="6"/>
  <c r="K12" i="6"/>
  <c r="K9" i="6"/>
  <c r="K14" i="6"/>
  <c r="K19" i="6"/>
  <c r="K24" i="6"/>
  <c r="K8" i="6"/>
  <c r="J35" i="14" l="1"/>
  <c r="K23" i="6" s="1"/>
  <c r="E12" i="14"/>
  <c r="J20" i="14"/>
  <c r="J19" i="14"/>
  <c r="J18" i="14"/>
  <c r="I19" i="14"/>
  <c r="I18" i="14"/>
  <c r="I12" i="14"/>
  <c r="I11" i="14"/>
  <c r="H27" i="5"/>
  <c r="F14" i="6" s="1"/>
  <c r="H23" i="5"/>
  <c r="F13" i="6" s="1"/>
  <c r="H13" i="5"/>
  <c r="K18" i="6" l="1"/>
  <c r="K13" i="6"/>
  <c r="G13" i="6" s="1"/>
  <c r="H13" i="6" s="1"/>
  <c r="G22" i="6"/>
  <c r="H22" i="6" s="1"/>
  <c r="C17" i="2" s="1"/>
  <c r="G23" i="6"/>
  <c r="H23" i="6" s="1"/>
  <c r="G25" i="6"/>
  <c r="H25" i="6" s="1"/>
  <c r="G26" i="6"/>
  <c r="H26" i="6" s="1"/>
  <c r="G27" i="6"/>
  <c r="H27" i="6" s="1"/>
  <c r="G24" i="6"/>
  <c r="H24" i="6" s="1"/>
  <c r="G14" i="6"/>
  <c r="H14" i="6" s="1"/>
  <c r="G19" i="6" l="1"/>
  <c r="H19" i="6" s="1"/>
  <c r="G17" i="6"/>
  <c r="H17" i="6" s="1"/>
  <c r="G18" i="6"/>
  <c r="H18" i="6" s="1"/>
  <c r="H20" i="6" l="1"/>
  <c r="C14" i="2" s="1"/>
  <c r="H9" i="5" l="1"/>
  <c r="J12" i="14" l="1"/>
  <c r="J11" i="14"/>
  <c r="J25" i="14" l="1"/>
  <c r="I29" i="14" s="1"/>
  <c r="J14" i="14"/>
  <c r="I28" i="14"/>
  <c r="I27" i="14" l="1"/>
  <c r="I31" i="14" s="1"/>
  <c r="I32" i="14" s="1"/>
  <c r="I33" i="14" s="1"/>
  <c r="H10" i="5" l="1"/>
  <c r="F8" i="6" s="1"/>
  <c r="H19" i="5"/>
  <c r="F12" i="6" s="1"/>
  <c r="H14" i="5"/>
  <c r="F9" i="6" s="1"/>
  <c r="G12" i="6" l="1"/>
  <c r="H12" i="6" s="1"/>
  <c r="G9" i="6"/>
  <c r="N16" i="2" l="1"/>
  <c r="K16" i="2"/>
  <c r="E16" i="2"/>
  <c r="K19" i="2"/>
  <c r="N19" i="2"/>
  <c r="E19" i="2"/>
  <c r="H19" i="2"/>
  <c r="H16" i="2"/>
  <c r="N20" i="2" l="1"/>
  <c r="G8" i="6"/>
  <c r="H8" i="6" l="1"/>
  <c r="H10" i="6" s="1"/>
  <c r="C8" i="2" l="1"/>
  <c r="H15" i="6"/>
  <c r="C11" i="2" s="1"/>
  <c r="K13" i="2" s="1"/>
  <c r="H30" i="6" l="1"/>
  <c r="K20" i="2"/>
  <c r="I26" i="6"/>
  <c r="I17" i="6"/>
  <c r="I19" i="6"/>
  <c r="I13" i="6"/>
  <c r="E10" i="2"/>
  <c r="I20" i="6" l="1"/>
  <c r="I28" i="6"/>
  <c r="I23" i="6"/>
  <c r="I14" i="6"/>
  <c r="I22" i="6"/>
  <c r="I29" i="6"/>
  <c r="I18" i="6"/>
  <c r="I25" i="6"/>
  <c r="I27" i="6"/>
  <c r="I24" i="6"/>
  <c r="H13" i="2"/>
  <c r="H20" i="2" s="1"/>
  <c r="C20" i="2"/>
  <c r="E13" i="2"/>
  <c r="E20" i="2" s="1"/>
  <c r="I10" i="6"/>
  <c r="I9" i="6"/>
  <c r="I12" i="6"/>
  <c r="I8" i="6"/>
  <c r="I15" i="6"/>
  <c r="I30" i="6"/>
  <c r="N21" i="2" l="1"/>
  <c r="K21" i="2"/>
  <c r="H21" i="2"/>
  <c r="C21" i="2"/>
  <c r="D17" i="2"/>
  <c r="D8" i="2"/>
  <c r="D14" i="2"/>
  <c r="D11" i="2"/>
  <c r="E22" i="2"/>
  <c r="E21" i="2"/>
  <c r="E23" i="2" l="1"/>
  <c r="H22" i="2"/>
  <c r="H23" i="2" l="1"/>
  <c r="K22" i="2"/>
  <c r="N22" i="2" s="1"/>
  <c r="K23" i="2" l="1"/>
  <c r="N23" i="2" l="1"/>
</calcChain>
</file>

<file path=xl/sharedStrings.xml><?xml version="1.0" encoding="utf-8"?>
<sst xmlns="http://schemas.openxmlformats.org/spreadsheetml/2006/main" count="320" uniqueCount="140">
  <si>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</si>
  <si>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</si>
  <si>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</si>
  <si>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</si>
  <si>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</si>
  <si>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</si>
  <si>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</si>
  <si>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</si>
  <si>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</si>
  <si>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2.2</t>
  </si>
  <si>
    <t>3.1</t>
  </si>
  <si>
    <t>2.3</t>
  </si>
  <si>
    <t>3.2</t>
  </si>
  <si>
    <t>MEMORIAL DE CÁLCULO</t>
  </si>
  <si>
    <t>VALOR TOTAL:</t>
  </si>
  <si>
    <t>PLANILHA ORÇAMENTÁRIA</t>
  </si>
  <si>
    <t>3.3</t>
  </si>
  <si>
    <t>4.1</t>
  </si>
  <si>
    <t>1.2</t>
  </si>
  <si>
    <t>DESCRIÇÃO</t>
  </si>
  <si>
    <t>FONTE</t>
  </si>
  <si>
    <t xml:space="preserve">CÓDIGO </t>
  </si>
  <si>
    <t>P. UNITÁRIO</t>
  </si>
  <si>
    <t>P. TOTAL</t>
  </si>
  <si>
    <t>%/TOTAL</t>
  </si>
  <si>
    <t>COMPOSIÇÃO UNITÁRIA DE PREÇO</t>
  </si>
  <si>
    <t>Mão-de-Obra</t>
  </si>
  <si>
    <t>Insumo</t>
  </si>
  <si>
    <t>Unid.</t>
  </si>
  <si>
    <t>codigo</t>
  </si>
  <si>
    <t>Total (A)</t>
  </si>
  <si>
    <t>Discriminação</t>
  </si>
  <si>
    <t>Materias (B)</t>
  </si>
  <si>
    <t>Produção da Equipe (D)</t>
  </si>
  <si>
    <t>Custo Horário Total [(A)+(C)]</t>
  </si>
  <si>
    <t>Custo Unitário da Execução [(A)+(C)/(D)]=(E)</t>
  </si>
  <si>
    <t>Custo Direto Total [(B)+(E)]</t>
  </si>
  <si>
    <t>Custo Unitário (adotado)</t>
  </si>
  <si>
    <t>COMP-01</t>
  </si>
  <si>
    <t>CRONOGRAMA FÍSICO FINANCEIRO</t>
  </si>
  <si>
    <t>SUBTOTAL:</t>
  </si>
  <si>
    <t>3.4</t>
  </si>
  <si>
    <t>3.5</t>
  </si>
  <si>
    <t>3.6</t>
  </si>
  <si>
    <t>SUBTOTAIS</t>
  </si>
  <si>
    <t>PRAZO DE EXECUÇÃO</t>
  </si>
  <si>
    <t>MÊS 01</t>
  </si>
  <si>
    <t>MÊS 02</t>
  </si>
  <si>
    <t>MÊS 03</t>
  </si>
  <si>
    <t>MÊS 04</t>
  </si>
  <si>
    <t>TOTAL ACUMULADO</t>
  </si>
  <si>
    <t>INSTALAÇÃO DO CANTEIRO DE OBRAS</t>
  </si>
  <si>
    <t>Cesar Augusto Tercio Zamperlini</t>
  </si>
  <si>
    <t>DISCRIMINAÇÃO</t>
  </si>
  <si>
    <t>INFORMAÇÕES</t>
  </si>
  <si>
    <t>TOTAIS</t>
  </si>
  <si>
    <t>COMPR. (m)</t>
  </si>
  <si>
    <t>LARG. (m)</t>
  </si>
  <si>
    <t>COMPR.  (m)</t>
  </si>
  <si>
    <t>LARG. MÉDIA (m)</t>
  </si>
  <si>
    <t>SUBTOTAL (m)</t>
  </si>
  <si>
    <t>QTD</t>
  </si>
  <si>
    <t>2</t>
  </si>
  <si>
    <t>3</t>
  </si>
  <si>
    <t>4</t>
  </si>
  <si>
    <t>ENGENHEIRO CIVIL - CREA -ES 41.899/D</t>
  </si>
  <si>
    <t>Coefic.</t>
  </si>
  <si>
    <t>C. Produção</t>
  </si>
  <si>
    <t>Preço Prod.</t>
  </si>
  <si>
    <t>Preço Improd.</t>
  </si>
  <si>
    <t>Preço Unit.</t>
  </si>
  <si>
    <t>Material</t>
  </si>
  <si>
    <t>Total (B)</t>
  </si>
  <si>
    <t>Equipamentos</t>
  </si>
  <si>
    <t>Total (C)</t>
  </si>
  <si>
    <t>Custo</t>
  </si>
  <si>
    <t>Equipamentos/Serviços (C)</t>
  </si>
  <si>
    <t>Valores</t>
  </si>
  <si>
    <t>Observações</t>
  </si>
  <si>
    <t>H</t>
  </si>
  <si>
    <t>C. Produtivo</t>
  </si>
  <si>
    <t>C. Improd.</t>
  </si>
  <si>
    <t>Preço prod.</t>
  </si>
  <si>
    <t>IOPES</t>
  </si>
  <si>
    <t>Quant.</t>
  </si>
  <si>
    <t>Fonte</t>
  </si>
  <si>
    <r>
      <t xml:space="preserve">OBRA: </t>
    </r>
    <r>
      <rPr>
        <sz val="11"/>
        <rFont val="Calibri"/>
        <family val="2"/>
        <scheme val="minor"/>
      </rPr>
      <t>PAVIMENTAÇÃO E DRENAGEM DE RUAS LOTEAMENTO CORDEIRO E SANTANA</t>
    </r>
  </si>
  <si>
    <r>
      <t xml:space="preserve">LOCAL: </t>
    </r>
    <r>
      <rPr>
        <sz val="11"/>
        <rFont val="Calibri"/>
        <family val="2"/>
        <scheme val="minor"/>
      </rPr>
      <t>BAIRRO SÃO SEBASTIÃO, RIO BANANAL/ES</t>
    </r>
  </si>
  <si>
    <t>CESAR AUGUSTO TERCIO ZAMPERLINI</t>
  </si>
  <si>
    <r>
      <t xml:space="preserve">LS:
</t>
    </r>
    <r>
      <rPr>
        <sz val="9"/>
        <rFont val="Calibri"/>
        <family val="2"/>
        <scheme val="minor"/>
      </rPr>
      <t xml:space="preserve">157,27%(H)
</t>
    </r>
  </si>
  <si>
    <r>
      <t xml:space="preserve">TABELAS DE REFERÊNCIAS: </t>
    </r>
    <r>
      <rPr>
        <sz val="11"/>
        <rFont val="Calibri"/>
        <family val="2"/>
        <scheme val="minor"/>
      </rPr>
      <t>DER-ES, IOPES</t>
    </r>
  </si>
  <si>
    <t>Mão-de-Obra (A)+157,27% Lei Social</t>
  </si>
  <si>
    <t>DER-ES</t>
  </si>
  <si>
    <t>m</t>
  </si>
  <si>
    <t>Caixa Boca de Lobo em bloco pré-moldado para diâm. = 0,80m (1,20 x 1,20m) (Vias Urbanas)</t>
  </si>
  <si>
    <t>und</t>
  </si>
  <si>
    <t>m²</t>
  </si>
  <si>
    <r>
      <t xml:space="preserve">OBRA: </t>
    </r>
    <r>
      <rPr>
        <sz val="11"/>
        <rFont val="Calibri"/>
        <family val="2"/>
        <scheme val="minor"/>
      </rPr>
      <t>DRENAGEM E PAVIMENTAÇÃO DE PÁTIOS</t>
    </r>
  </si>
  <si>
    <r>
      <t xml:space="preserve">LOCAL: </t>
    </r>
    <r>
      <rPr>
        <sz val="11"/>
        <rFont val="Calibri"/>
        <family val="2"/>
        <scheme val="minor"/>
      </rPr>
      <t>BAIRRO SÃO SEBASTIÃO E SANTO ANTÔNIO, RIO BANANAL/ES</t>
    </r>
  </si>
  <si>
    <t>PAVIMENTAÇÃO PÁTIO 01</t>
  </si>
  <si>
    <t>Regularização e compactação do sub-leito (100% P.I.) H = 0,20 m</t>
  </si>
  <si>
    <t>PAVIMENTAÇÃO PÁTIO 02</t>
  </si>
  <si>
    <t>PAVIMENTAÇÃO E DRENAGEM PÁTIO 03</t>
  </si>
  <si>
    <t>Corpo BSTC (greide) diâmetro 0,80 m CA-1 PB inclusive escavação, reaterro e transporte do tubo em Vias Urbanas</t>
  </si>
  <si>
    <t>Poço de visita para BSTC diâm. 0,80 m em blocos de concreto, em Vias Urbanas</t>
  </si>
  <si>
    <t>PÁTIO 01</t>
  </si>
  <si>
    <t>Pátio 01</t>
  </si>
  <si>
    <t>Meio-fio de concreto pré-moldado com dimensões de 15x12x30x100 cm , rejuntados com argamassa de cimento e areia no traço 1:3</t>
  </si>
  <si>
    <t>Blocos pré-moldados de concreto tipo pavi-s ou equivalente, espessura de 8 cm e resistência a compressão mínima de 35MPa, assentados sobre colchão de pó de pedra na espessura de 10 cm</t>
  </si>
  <si>
    <t>OBRA:DRENAGEM E PAVIMENTAÇÃO DE PÁTIOS</t>
  </si>
  <si>
    <t>LOCAL: BAIRRO SÃO SEBASTIÃO E SANTO ANTÔNIO, RIO BANANAL/ES</t>
  </si>
  <si>
    <r>
      <t xml:space="preserve">Descrição dos serviços: </t>
    </r>
    <r>
      <rPr>
        <sz val="10"/>
        <color theme="1"/>
        <rFont val="Calibri"/>
        <family val="2"/>
        <scheme val="minor"/>
      </rPr>
      <t>Blocos pré-moldados de concreto tipo pavi-s ou equivalente, espessura de 8 cm e resistência a compressão mínima de 35MPa, assentados sobre colchão de pó de pedra na espessura de 5 cm</t>
    </r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</si>
  <si>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m²</t>
    </r>
  </si>
  <si>
    <t>DATA BASE: MAR/2023</t>
  </si>
  <si>
    <t>CALCETEIRO/PINTOR (OFICIAL - SINDUSCON) (LABOR)</t>
  </si>
  <si>
    <t>SERVENTE (AUXILIAR DE OBRAS - SINDUSCON) (LABOR)</t>
  </si>
  <si>
    <t>BLOCO CONCRETO TIPO PAVI-S
ESP.8CM,35MPA(48UND/M2) (LABOR)</t>
  </si>
  <si>
    <t>PO DE PEDRA (LABOR)</t>
  </si>
  <si>
    <t>m³</t>
  </si>
  <si>
    <t>Baseado no item 200206 do referencial de preços do DER-ES.</t>
  </si>
  <si>
    <r>
      <t xml:space="preserve">DATA BASE:
</t>
    </r>
    <r>
      <rPr>
        <sz val="11"/>
        <rFont val="Calibri"/>
        <family val="2"/>
        <scheme val="minor"/>
      </rPr>
      <t>03/2023</t>
    </r>
  </si>
  <si>
    <t>COMP</t>
  </si>
  <si>
    <t>001</t>
  </si>
  <si>
    <t>Placa de obra nas dimensões de 2.0 x 4.0 m, padrão DER</t>
  </si>
  <si>
    <t>Barracão para almoxarifado área de 10.90m2, de chapa de compensado de 12mm e pontalete 8x8cm, piso cimentado e cobertura de telhas de fibrocimento de 6mm, incl. ponto de luz, conf. projeto (1 utilização)</t>
  </si>
  <si>
    <r>
      <t xml:space="preserve">BDI: </t>
    </r>
    <r>
      <rPr>
        <sz val="11"/>
        <rFont val="Calibri"/>
        <family val="2"/>
        <scheme val="minor"/>
      </rPr>
      <t>23,32%</t>
    </r>
  </si>
  <si>
    <t xml:space="preserve"> BDI =23,32%</t>
  </si>
  <si>
    <t>Pátio 02</t>
  </si>
  <si>
    <t>PAVIMENTAÇÃO PÁTIO 03</t>
  </si>
  <si>
    <t>4.2</t>
  </si>
  <si>
    <t>4.3</t>
  </si>
  <si>
    <t>4.4</t>
  </si>
  <si>
    <t>4.5</t>
  </si>
  <si>
    <t>4.6</t>
  </si>
  <si>
    <t>Pátio 03</t>
  </si>
  <si>
    <t>Drenagem</t>
  </si>
  <si>
    <t>4.7</t>
  </si>
  <si>
    <t>3.7</t>
  </si>
  <si>
    <t>Dissipador de energia aplicado a saída d'água tipo DP-1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</si>
  <si>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04 MESES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</si>
</sst>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&quot; &quot;;&quot;-&quot;#,##0.00&quot; &quot;;&quot; -&quot;#&quot; &quot;;@&quot; &quot;"/>
    <numFmt numFmtId="167" formatCode="00000"/>
    <numFmt numFmtId="168" formatCode="_-* #,##0.000000_-;\-* #,##0.000000_-;_-* &quot;-&quot;??_-;_-@_-"/>
    <numFmt numFmtId="169" formatCode="_-* #,##0.000_-;\-* #,##0.000_-;_-* &quot;-&quot;??_-;_-@_-"/>
    <numFmt numFmtId="170" formatCode="_-&quot;R$&quot;\ * #,##0.0000_-;\-&quot;R$&quot;\ * #,##0.0000_-;_-&quot;R$&quot;\ * &quot;-&quot;????_-;_-@_-"/>
    <numFmt numFmtId="171" formatCode="0.000"/>
    <numFmt numFmtId="172" formatCode="0.000000000000%"/>
    <numFmt numFmtId="173" formatCode="_-&quot;R$&quot;\ * #,##0.0000000000_-;\-&quot;R$&quot;\ * #,##0.0000000000_-;_-&quot;R$&quot;\ * &quot;-&quot;???_-;_-@_-"/>
    <numFmt numFmtId="174" formatCode="_-&quot;R$&quot;\ * #,##0.000000000000_-;\-&quot;R$&quot;\ * #,##0.000000000000_-;_-&quot;R$&quot;\ * &quot;-&quot;?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Border="0" applyProtection="0"/>
    <xf numFmtId="166" fontId="3" fillId="0" borderId="0" applyFont="0" applyBorder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354">
    <xf numFmtId="0" fontId="0" fillId="0" borderId="0" xfId="0"/>
    <xf numFmtId="0" fontId="2" fillId="0" borderId="0" xfId="1"/>
    <xf numFmtId="1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NumberFormat="1"/>
    <xf numFmtId="1" fontId="0" fillId="3" borderId="0" xfId="0" applyNumberFormat="1" applyFill="1"/>
    <xf numFmtId="1" fontId="8" fillId="3" borderId="3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0" fontId="10" fillId="3" borderId="17" xfId="0" applyNumberFormat="1" applyFont="1" applyFill="1" applyBorder="1" applyAlignment="1">
      <alignment horizontal="center" vertical="center"/>
    </xf>
    <xf numFmtId="0" fontId="10" fillId="0" borderId="24" xfId="6" applyNumberFormat="1" applyFont="1" applyFill="1" applyBorder="1" applyAlignment="1">
      <alignment vertical="center"/>
    </xf>
    <xf numFmtId="0" fontId="10" fillId="0" borderId="21" xfId="6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10" fillId="0" borderId="17" xfId="5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/>
    </xf>
    <xf numFmtId="44" fontId="9" fillId="3" borderId="9" xfId="0" applyNumberFormat="1" applyFont="1" applyFill="1" applyBorder="1" applyAlignment="1">
      <alignment horizontal="center" vertical="center"/>
    </xf>
    <xf numFmtId="44" fontId="12" fillId="2" borderId="26" xfId="0" applyNumberFormat="1" applyFont="1" applyFill="1" applyBorder="1" applyAlignment="1">
      <alignment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10" fontId="0" fillId="0" borderId="14" xfId="10" applyNumberFormat="1" applyFont="1" applyBorder="1"/>
    <xf numFmtId="10" fontId="5" fillId="0" borderId="14" xfId="10" applyNumberFormat="1" applyFont="1" applyBorder="1"/>
    <xf numFmtId="10" fontId="12" fillId="2" borderId="27" xfId="1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 wrapText="1"/>
    </xf>
    <xf numFmtId="43" fontId="16" fillId="0" borderId="13" xfId="7" applyFont="1" applyFill="1" applyBorder="1" applyAlignment="1">
      <alignment horizontal="center" vertical="center" wrapText="1"/>
    </xf>
    <xf numFmtId="0" fontId="16" fillId="0" borderId="13" xfId="7" applyNumberFormat="1" applyFont="1" applyFill="1" applyBorder="1" applyAlignment="1">
      <alignment horizontal="center" vertical="center" wrapText="1"/>
    </xf>
    <xf numFmtId="168" fontId="16" fillId="0" borderId="13" xfId="7" applyNumberFormat="1" applyFont="1" applyFill="1" applyBorder="1" applyAlignment="1">
      <alignment horizontal="center" vertical="center" wrapText="1"/>
    </xf>
    <xf numFmtId="0" fontId="17" fillId="0" borderId="13" xfId="7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4" fontId="20" fillId="0" borderId="21" xfId="6" applyNumberFormat="1" applyFont="1" applyFill="1" applyBorder="1" applyAlignment="1">
      <alignment horizontal="center" vertical="center"/>
    </xf>
    <xf numFmtId="9" fontId="9" fillId="0" borderId="5" xfId="2" applyNumberFormat="1" applyFont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44" fontId="9" fillId="0" borderId="40" xfId="2" applyNumberFormat="1" applyFont="1" applyBorder="1" applyAlignment="1">
      <alignment vertical="center"/>
    </xf>
    <xf numFmtId="44" fontId="9" fillId="0" borderId="7" xfId="2" applyNumberFormat="1" applyFont="1" applyBorder="1" applyAlignment="1">
      <alignment vertical="center"/>
    </xf>
    <xf numFmtId="10" fontId="9" fillId="0" borderId="0" xfId="1" applyNumberFormat="1" applyFont="1" applyBorder="1" applyAlignment="1">
      <alignment vertical="center"/>
    </xf>
    <xf numFmtId="44" fontId="9" fillId="0" borderId="46" xfId="2" applyNumberFormat="1" applyFont="1" applyBorder="1" applyAlignment="1">
      <alignment vertical="center"/>
    </xf>
    <xf numFmtId="44" fontId="9" fillId="4" borderId="7" xfId="2" applyNumberFormat="1" applyFont="1" applyFill="1" applyBorder="1" applyAlignment="1">
      <alignment vertical="center"/>
    </xf>
    <xf numFmtId="10" fontId="9" fillId="4" borderId="0" xfId="1" applyNumberFormat="1" applyFont="1" applyFill="1" applyBorder="1" applyAlignment="1">
      <alignment vertical="center"/>
    </xf>
    <xf numFmtId="44" fontId="9" fillId="4" borderId="46" xfId="2" applyNumberFormat="1" applyFont="1" applyFill="1" applyBorder="1" applyAlignment="1">
      <alignment vertical="center"/>
    </xf>
    <xf numFmtId="0" fontId="9" fillId="0" borderId="0" xfId="1" applyFont="1"/>
    <xf numFmtId="44" fontId="9" fillId="0" borderId="22" xfId="2" applyNumberFormat="1" applyFont="1" applyBorder="1" applyAlignment="1">
      <alignment vertical="center"/>
    </xf>
    <xf numFmtId="44" fontId="9" fillId="0" borderId="2" xfId="2" applyNumberFormat="1" applyFont="1" applyBorder="1" applyAlignment="1">
      <alignment vertical="center"/>
    </xf>
    <xf numFmtId="44" fontId="9" fillId="4" borderId="2" xfId="2" applyNumberFormat="1" applyFont="1" applyFill="1" applyBorder="1" applyAlignment="1">
      <alignment vertical="center"/>
    </xf>
    <xf numFmtId="0" fontId="17" fillId="0" borderId="3" xfId="11" applyNumberFormat="1" applyFont="1" applyFill="1" applyBorder="1" applyAlignment="1">
      <alignment horizontal="left" vertical="center" wrapText="1"/>
    </xf>
    <xf numFmtId="0" fontId="17" fillId="3" borderId="13" xfId="0" applyFont="1" applyFill="1" applyBorder="1"/>
    <xf numFmtId="0" fontId="8" fillId="3" borderId="11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left" vertical="top" wrapText="1"/>
    </xf>
    <xf numFmtId="2" fontId="9" fillId="3" borderId="13" xfId="14" applyNumberFormat="1" applyFont="1" applyFill="1" applyBorder="1" applyAlignment="1">
      <alignment vertical="center" wrapText="1"/>
    </xf>
    <xf numFmtId="2" fontId="9" fillId="3" borderId="13" xfId="14" applyNumberFormat="1" applyFont="1" applyFill="1" applyBorder="1" applyAlignment="1">
      <alignment horizontal="center" vertical="center" wrapText="1"/>
    </xf>
    <xf numFmtId="169" fontId="9" fillId="3" borderId="13" xfId="2" applyNumberFormat="1" applyFont="1" applyFill="1" applyBorder="1" applyAlignment="1">
      <alignment horizontal="center" vertical="center" wrapText="1"/>
    </xf>
    <xf numFmtId="169" fontId="9" fillId="3" borderId="13" xfId="2" applyNumberFormat="1" applyFont="1" applyFill="1" applyBorder="1" applyAlignment="1">
      <alignment horizontal="center" vertical="center"/>
    </xf>
    <xf numFmtId="1" fontId="9" fillId="3" borderId="13" xfId="3" applyNumberFormat="1" applyFont="1" applyFill="1" applyBorder="1" applyAlignment="1">
      <alignment horizontal="center" vertical="center" wrapText="1"/>
    </xf>
    <xf numFmtId="1" fontId="9" fillId="3" borderId="13" xfId="3" applyNumberFormat="1" applyFont="1" applyFill="1" applyBorder="1" applyAlignment="1">
      <alignment horizontal="left" vertical="center" wrapText="1"/>
    </xf>
    <xf numFmtId="0" fontId="9" fillId="3" borderId="13" xfId="3" applyFont="1" applyFill="1" applyBorder="1" applyAlignment="1">
      <alignment vertical="center"/>
    </xf>
    <xf numFmtId="2" fontId="9" fillId="3" borderId="13" xfId="3" applyNumberFormat="1" applyFont="1" applyFill="1" applyBorder="1" applyAlignment="1">
      <alignment horizontal="left" vertical="center" wrapText="1"/>
    </xf>
    <xf numFmtId="2" fontId="9" fillId="3" borderId="13" xfId="3" applyNumberFormat="1" applyFont="1" applyFill="1" applyBorder="1" applyAlignment="1">
      <alignment horizontal="center" vertical="center"/>
    </xf>
    <xf numFmtId="43" fontId="9" fillId="3" borderId="13" xfId="3" applyNumberFormat="1" applyFont="1" applyFill="1" applyBorder="1" applyAlignment="1">
      <alignment horizontal="center" vertical="center"/>
    </xf>
    <xf numFmtId="164" fontId="9" fillId="3" borderId="13" xfId="2" applyFont="1" applyFill="1" applyBorder="1" applyAlignment="1">
      <alignment vertical="center" wrapText="1"/>
    </xf>
    <xf numFmtId="43" fontId="9" fillId="3" borderId="13" xfId="2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/>
    </xf>
    <xf numFmtId="49" fontId="9" fillId="3" borderId="13" xfId="3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vertical="center" wrapText="1"/>
    </xf>
    <xf numFmtId="2" fontId="9" fillId="3" borderId="4" xfId="3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left" vertical="center"/>
    </xf>
    <xf numFmtId="2" fontId="9" fillId="3" borderId="13" xfId="3" applyNumberFormat="1" applyFont="1" applyFill="1" applyBorder="1" applyAlignment="1">
      <alignment horizontal="center" vertical="center" wrapText="1"/>
    </xf>
    <xf numFmtId="2" fontId="9" fillId="3" borderId="13" xfId="2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169" fontId="9" fillId="3" borderId="14" xfId="2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vertical="center"/>
    </xf>
    <xf numFmtId="0" fontId="9" fillId="3" borderId="50" xfId="3" applyFont="1" applyFill="1" applyBorder="1" applyAlignment="1">
      <alignment vertical="center"/>
    </xf>
    <xf numFmtId="1" fontId="8" fillId="3" borderId="28" xfId="0" applyNumberFormat="1" applyFont="1" applyFill="1" applyBorder="1" applyAlignment="1">
      <alignment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9" fillId="3" borderId="14" xfId="3" applyFont="1" applyFill="1" applyBorder="1" applyAlignment="1" applyProtection="1">
      <alignment horizontal="center" vertical="center" wrapText="1"/>
      <protection locked="0"/>
    </xf>
    <xf numFmtId="0" fontId="9" fillId="3" borderId="14" xfId="3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7" fillId="3" borderId="14" xfId="0" applyFont="1" applyFill="1" applyBorder="1"/>
    <xf numFmtId="0" fontId="9" fillId="3" borderId="14" xfId="3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 vertical="center"/>
    </xf>
    <xf numFmtId="1" fontId="0" fillId="3" borderId="28" xfId="0" applyNumberFormat="1" applyFont="1" applyFill="1" applyBorder="1" applyAlignment="1"/>
    <xf numFmtId="1" fontId="8" fillId="3" borderId="48" xfId="0" applyNumberFormat="1" applyFont="1" applyFill="1" applyBorder="1" applyAlignment="1">
      <alignment vertical="center"/>
    </xf>
    <xf numFmtId="1" fontId="8" fillId="3" borderId="0" xfId="0" applyNumberFormat="1" applyFont="1" applyFill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9" fillId="3" borderId="13" xfId="7" quotePrefix="1" applyNumberFormat="1" applyFont="1" applyFill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44" fontId="9" fillId="4" borderId="0" xfId="2" applyNumberFormat="1" applyFont="1" applyFill="1" applyBorder="1" applyAlignment="1">
      <alignment vertical="center"/>
    </xf>
    <xf numFmtId="0" fontId="8" fillId="0" borderId="0" xfId="8" applyFont="1" applyAlignment="1">
      <alignment wrapText="1"/>
    </xf>
    <xf numFmtId="0" fontId="9" fillId="0" borderId="0" xfId="8" applyFont="1" applyAlignment="1">
      <alignment wrapText="1"/>
    </xf>
    <xf numFmtId="43" fontId="17" fillId="0" borderId="13" xfId="7" applyFont="1" applyFill="1" applyBorder="1" applyAlignment="1">
      <alignment horizontal="center" vertical="center" wrapText="1"/>
    </xf>
    <xf numFmtId="43" fontId="17" fillId="0" borderId="13" xfId="7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44" fontId="17" fillId="0" borderId="13" xfId="7" applyNumberFormat="1" applyFont="1" applyFill="1" applyBorder="1" applyAlignment="1">
      <alignment horizontal="left" vertical="center" wrapText="1"/>
    </xf>
    <xf numFmtId="44" fontId="17" fillId="0" borderId="13" xfId="9" applyNumberFormat="1" applyFont="1" applyFill="1" applyBorder="1" applyAlignment="1">
      <alignment horizontal="center" vertical="center" wrapText="1"/>
    </xf>
    <xf numFmtId="0" fontId="17" fillId="0" borderId="0" xfId="11" applyNumberFormat="1" applyFont="1" applyFill="1" applyBorder="1" applyAlignment="1">
      <alignment vertical="center" wrapText="1"/>
    </xf>
    <xf numFmtId="0" fontId="17" fillId="0" borderId="46" xfId="11" applyNumberFormat="1" applyFont="1" applyFill="1" applyBorder="1" applyAlignment="1">
      <alignment vertical="center" wrapText="1"/>
    </xf>
    <xf numFmtId="43" fontId="17" fillId="0" borderId="13" xfId="7" quotePrefix="1" applyFont="1" applyFill="1" applyBorder="1" applyAlignment="1">
      <alignment horizontal="center" vertical="center" wrapText="1"/>
    </xf>
    <xf numFmtId="2" fontId="17" fillId="0" borderId="13" xfId="7" applyNumberFormat="1" applyFont="1" applyFill="1" applyBorder="1" applyAlignment="1">
      <alignment horizontal="right" vertical="center" wrapText="1"/>
    </xf>
    <xf numFmtId="2" fontId="9" fillId="3" borderId="13" xfId="8" applyNumberFormat="1" applyFont="1" applyFill="1" applyBorder="1" applyAlignment="1">
      <alignment horizontal="right" vertical="center" wrapText="1"/>
    </xf>
    <xf numFmtId="1" fontId="8" fillId="3" borderId="19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right" vertical="center"/>
    </xf>
    <xf numFmtId="0" fontId="17" fillId="3" borderId="10" xfId="0" applyFont="1" applyFill="1" applyBorder="1"/>
    <xf numFmtId="2" fontId="9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3" fontId="17" fillId="0" borderId="13" xfId="7" applyFont="1" applyFill="1" applyBorder="1" applyAlignment="1">
      <alignment horizontal="center" vertical="center"/>
    </xf>
    <xf numFmtId="43" fontId="16" fillId="0" borderId="13" xfId="7" applyFont="1" applyFill="1" applyBorder="1" applyAlignment="1">
      <alignment horizontal="center" vertical="center"/>
    </xf>
    <xf numFmtId="44" fontId="0" fillId="0" borderId="0" xfId="0" applyNumberFormat="1" applyFill="1"/>
    <xf numFmtId="44" fontId="2" fillId="0" borderId="0" xfId="1" applyNumberFormat="1"/>
    <xf numFmtId="10" fontId="2" fillId="0" borderId="0" xfId="10" applyNumberFormat="1" applyFont="1"/>
    <xf numFmtId="170" fontId="2" fillId="0" borderId="0" xfId="1" applyNumberFormat="1"/>
    <xf numFmtId="1" fontId="8" fillId="3" borderId="3" xfId="0" applyNumberFormat="1" applyFont="1" applyFill="1" applyBorder="1" applyAlignment="1">
      <alignment horizontal="center" vertical="center"/>
    </xf>
    <xf numFmtId="2" fontId="9" fillId="3" borderId="13" xfId="3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44" fontId="9" fillId="0" borderId="7" xfId="2" applyNumberFormat="1" applyFont="1" applyFill="1" applyBorder="1" applyAlignment="1">
      <alignment vertical="center"/>
    </xf>
    <xf numFmtId="171" fontId="2" fillId="0" borderId="0" xfId="1" applyNumberFormat="1"/>
    <xf numFmtId="172" fontId="2" fillId="0" borderId="0" xfId="10" applyNumberFormat="1" applyFont="1"/>
    <xf numFmtId="173" fontId="2" fillId="0" borderId="0" xfId="1" applyNumberFormat="1"/>
    <xf numFmtId="174" fontId="2" fillId="0" borderId="0" xfId="1" applyNumberFormat="1"/>
    <xf numFmtId="44" fontId="2" fillId="0" borderId="0" xfId="9" applyFont="1"/>
    <xf numFmtId="172" fontId="2" fillId="0" borderId="0" xfId="1" applyNumberFormat="1"/>
    <xf numFmtId="1" fontId="8" fillId="3" borderId="3" xfId="0" applyNumberFormat="1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wrapText="1"/>
    </xf>
    <xf numFmtId="43" fontId="9" fillId="3" borderId="13" xfId="3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2" fontId="9" fillId="3" borderId="13" xfId="3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4" fontId="0" fillId="0" borderId="0" xfId="0" applyNumberFormat="1"/>
    <xf numFmtId="49" fontId="10" fillId="3" borderId="17" xfId="0" applyNumberFormat="1" applyFont="1" applyFill="1" applyBorder="1" applyAlignment="1">
      <alignment horizontal="center" vertical="center" wrapText="1"/>
    </xf>
    <xf numFmtId="10" fontId="22" fillId="4" borderId="0" xfId="1" applyNumberFormat="1" applyFont="1" applyFill="1" applyBorder="1" applyAlignment="1">
      <alignment vertical="center"/>
    </xf>
    <xf numFmtId="44" fontId="22" fillId="4" borderId="46" xfId="2" applyNumberFormat="1" applyFont="1" applyFill="1" applyBorder="1" applyAlignment="1">
      <alignment vertical="center"/>
    </xf>
    <xf numFmtId="44" fontId="22" fillId="4" borderId="7" xfId="2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44" fontId="9" fillId="0" borderId="46" xfId="2" applyNumberFormat="1" applyFont="1" applyFill="1" applyBorder="1" applyAlignment="1">
      <alignment vertical="center"/>
    </xf>
    <xf numFmtId="0" fontId="16" fillId="0" borderId="3" xfId="11" applyNumberFormat="1" applyFont="1" applyFill="1" applyBorder="1" applyAlignment="1">
      <alignment horizontal="center" vertical="center" wrapText="1"/>
    </xf>
    <xf numFmtId="43" fontId="16" fillId="0" borderId="14" xfId="7" applyFont="1" applyFill="1" applyBorder="1" applyAlignment="1">
      <alignment horizontal="center" vertical="center" wrapText="1"/>
    </xf>
    <xf numFmtId="44" fontId="17" fillId="0" borderId="14" xfId="7" applyNumberFormat="1" applyFont="1" applyFill="1" applyBorder="1" applyAlignment="1">
      <alignment horizontal="left" vertical="center" wrapText="1"/>
    </xf>
    <xf numFmtId="43" fontId="17" fillId="0" borderId="14" xfId="7" applyFont="1" applyFill="1" applyBorder="1" applyAlignment="1">
      <alignment horizontal="center" vertical="center" wrapText="1"/>
    </xf>
    <xf numFmtId="0" fontId="17" fillId="0" borderId="49" xfId="11" applyNumberFormat="1" applyFont="1" applyFill="1" applyBorder="1" applyAlignment="1">
      <alignment vertical="center" wrapText="1"/>
    </xf>
    <xf numFmtId="0" fontId="17" fillId="0" borderId="32" xfId="11" applyNumberFormat="1" applyFont="1" applyFill="1" applyBorder="1" applyAlignment="1">
      <alignment vertical="center" wrapText="1"/>
    </xf>
    <xf numFmtId="0" fontId="17" fillId="0" borderId="29" xfId="11" applyNumberFormat="1" applyFont="1" applyFill="1" applyBorder="1" applyAlignment="1">
      <alignment vertical="center" wrapText="1"/>
    </xf>
    <xf numFmtId="0" fontId="17" fillId="0" borderId="33" xfId="11" applyNumberFormat="1" applyFont="1" applyFill="1" applyBorder="1" applyAlignment="1">
      <alignment vertical="center" wrapText="1"/>
    </xf>
    <xf numFmtId="44" fontId="16" fillId="0" borderId="43" xfId="7" applyNumberFormat="1" applyFont="1" applyFill="1" applyBorder="1" applyAlignment="1">
      <alignment vertical="center" wrapText="1"/>
    </xf>
    <xf numFmtId="44" fontId="16" fillId="0" borderId="27" xfId="7" applyNumberFormat="1" applyFont="1" applyFill="1" applyBorder="1" applyAlignment="1">
      <alignment vertical="center" wrapText="1"/>
    </xf>
    <xf numFmtId="0" fontId="9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1" fillId="0" borderId="21" xfId="6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0" borderId="42" xfId="6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1" fontId="17" fillId="3" borderId="15" xfId="0" applyNumberFormat="1" applyFont="1" applyFill="1" applyBorder="1" applyAlignment="1">
      <alignment horizontal="center"/>
    </xf>
    <xf numFmtId="1" fontId="17" fillId="3" borderId="10" xfId="0" applyNumberFormat="1" applyFont="1" applyFill="1" applyBorder="1" applyAlignment="1">
      <alignment horizontal="center"/>
    </xf>
    <xf numFmtId="1" fontId="17" fillId="3" borderId="16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>
      <alignment horizontal="left" vertical="center"/>
    </xf>
    <xf numFmtId="1" fontId="8" fillId="3" borderId="1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left" vertical="center"/>
    </xf>
    <xf numFmtId="1" fontId="13" fillId="0" borderId="22" xfId="0" applyNumberFormat="1" applyFont="1" applyFill="1" applyBorder="1" applyAlignment="1">
      <alignment horizontal="left" vertical="center"/>
    </xf>
    <xf numFmtId="1" fontId="13" fillId="0" borderId="15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" fontId="8" fillId="3" borderId="25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 wrapText="1"/>
    </xf>
    <xf numFmtId="0" fontId="9" fillId="0" borderId="0" xfId="8" applyFont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horizontal="center" wrapText="1"/>
    </xf>
    <xf numFmtId="0" fontId="14" fillId="0" borderId="15" xfId="1" quotePrefix="1" applyFont="1" applyBorder="1" applyAlignment="1">
      <alignment horizontal="left" wrapText="1"/>
    </xf>
    <xf numFmtId="0" fontId="14" fillId="0" borderId="10" xfId="1" quotePrefix="1" applyFont="1" applyBorder="1" applyAlignment="1">
      <alignment horizontal="left" wrapText="1"/>
    </xf>
    <xf numFmtId="0" fontId="14" fillId="0" borderId="16" xfId="1" quotePrefix="1" applyFont="1" applyBorder="1" applyAlignment="1">
      <alignment horizontal="left" wrapText="1"/>
    </xf>
    <xf numFmtId="1" fontId="13" fillId="0" borderId="45" xfId="0" applyNumberFormat="1" applyFont="1" applyFill="1" applyBorder="1" applyAlignment="1">
      <alignment horizontal="left" vertical="center" wrapText="1"/>
    </xf>
    <xf numFmtId="1" fontId="13" fillId="0" borderId="6" xfId="0" applyNumberFormat="1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left" vertical="center"/>
    </xf>
    <xf numFmtId="1" fontId="8" fillId="0" borderId="18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2" borderId="48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4" fontId="8" fillId="3" borderId="4" xfId="2" applyNumberFormat="1" applyFont="1" applyFill="1" applyBorder="1" applyAlignment="1">
      <alignment vertical="center"/>
    </xf>
    <xf numFmtId="44" fontId="8" fillId="3" borderId="44" xfId="2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10" fontId="8" fillId="0" borderId="4" xfId="1" applyNumberFormat="1" applyFont="1" applyBorder="1" applyAlignment="1">
      <alignment vertical="center"/>
    </xf>
    <xf numFmtId="10" fontId="8" fillId="0" borderId="44" xfId="1" applyNumberFormat="1" applyFont="1" applyBorder="1" applyAlignment="1">
      <alignment vertical="center"/>
    </xf>
    <xf numFmtId="10" fontId="8" fillId="0" borderId="12" xfId="1" applyNumberFormat="1" applyFont="1" applyBorder="1" applyAlignment="1">
      <alignment vertical="center"/>
    </xf>
    <xf numFmtId="44" fontId="9" fillId="0" borderId="35" xfId="2" applyNumberFormat="1" applyFont="1" applyBorder="1" applyAlignment="1">
      <alignment horizontal="center" vertical="center"/>
    </xf>
    <xf numFmtId="44" fontId="9" fillId="0" borderId="8" xfId="2" applyNumberFormat="1" applyFont="1" applyBorder="1" applyAlignment="1">
      <alignment horizontal="center" vertical="center"/>
    </xf>
    <xf numFmtId="44" fontId="9" fillId="0" borderId="47" xfId="2" applyNumberFormat="1" applyFont="1" applyBorder="1" applyAlignment="1">
      <alignment horizontal="center" vertical="center"/>
    </xf>
    <xf numFmtId="10" fontId="9" fillId="0" borderId="5" xfId="1" applyNumberFormat="1" applyFont="1" applyBorder="1" applyAlignment="1">
      <alignment horizontal="center" vertical="center"/>
    </xf>
    <xf numFmtId="10" fontId="9" fillId="0" borderId="6" xfId="1" applyNumberFormat="1" applyFont="1" applyBorder="1" applyAlignment="1">
      <alignment horizontal="center" vertical="center"/>
    </xf>
    <xf numFmtId="10" fontId="9" fillId="0" borderId="40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/>
    </xf>
    <xf numFmtId="10" fontId="9" fillId="0" borderId="6" xfId="2" applyNumberFormat="1" applyFont="1" applyBorder="1" applyAlignment="1">
      <alignment horizontal="center" vertical="center"/>
    </xf>
    <xf numFmtId="10" fontId="9" fillId="0" borderId="40" xfId="2" applyNumberFormat="1" applyFont="1" applyBorder="1" applyAlignment="1">
      <alignment horizontal="center" vertic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1" xfId="1" applyNumberFormat="1" applyFont="1" applyBorder="1" applyAlignment="1">
      <alignment horizontal="center"/>
    </xf>
    <xf numFmtId="10" fontId="8" fillId="0" borderId="43" xfId="10" applyNumberFormat="1" applyFont="1" applyBorder="1" applyAlignment="1">
      <alignment horizontal="center"/>
    </xf>
    <xf numFmtId="10" fontId="8" fillId="0" borderId="26" xfId="10" applyNumberFormat="1" applyFont="1" applyBorder="1" applyAlignment="1">
      <alignment horizontal="center"/>
    </xf>
    <xf numFmtId="10" fontId="8" fillId="0" borderId="34" xfId="10" applyNumberFormat="1" applyFont="1" applyBorder="1" applyAlignment="1">
      <alignment horizontal="center"/>
    </xf>
    <xf numFmtId="10" fontId="9" fillId="0" borderId="9" xfId="10" applyNumberFormat="1" applyFont="1" applyBorder="1" applyAlignment="1">
      <alignment horizontal="center"/>
    </xf>
    <xf numFmtId="10" fontId="9" fillId="0" borderId="10" xfId="10" applyNumberFormat="1" applyFont="1" applyBorder="1" applyAlignment="1">
      <alignment horizontal="center"/>
    </xf>
    <xf numFmtId="10" fontId="9" fillId="0" borderId="11" xfId="10" applyNumberFormat="1" applyFont="1" applyBorder="1" applyAlignment="1">
      <alignment horizontal="center"/>
    </xf>
    <xf numFmtId="0" fontId="13" fillId="0" borderId="4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44" fontId="13" fillId="0" borderId="9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9" fontId="13" fillId="0" borderId="9" xfId="10" applyFont="1" applyBorder="1" applyAlignment="1">
      <alignment horizontal="center"/>
    </xf>
    <xf numFmtId="9" fontId="13" fillId="0" borderId="11" xfId="10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44" fontId="9" fillId="0" borderId="10" xfId="1" applyNumberFormat="1" applyFont="1" applyBorder="1" applyAlignment="1">
      <alignment horizontal="center"/>
    </xf>
    <xf numFmtId="44" fontId="9" fillId="0" borderId="11" xfId="1" applyNumberFormat="1" applyFont="1" applyBorder="1" applyAlignment="1">
      <alignment horizontal="center"/>
    </xf>
    <xf numFmtId="44" fontId="8" fillId="0" borderId="16" xfId="1" applyNumberFormat="1" applyFont="1" applyBorder="1" applyAlignment="1">
      <alignment horizontal="center"/>
    </xf>
    <xf numFmtId="10" fontId="8" fillId="0" borderId="27" xfId="10" applyNumberFormat="1" applyFont="1" applyBorder="1" applyAlignment="1">
      <alignment horizontal="center"/>
    </xf>
    <xf numFmtId="44" fontId="9" fillId="0" borderId="16" xfId="1" applyNumberFormat="1" applyFont="1" applyBorder="1" applyAlignment="1">
      <alignment horizontal="center"/>
    </xf>
    <xf numFmtId="10" fontId="9" fillId="0" borderId="22" xfId="2" applyNumberFormat="1" applyFont="1" applyBorder="1" applyAlignment="1">
      <alignment horizontal="center" vertical="center"/>
    </xf>
    <xf numFmtId="44" fontId="9" fillId="0" borderId="20" xfId="2" applyNumberFormat="1" applyFont="1" applyBorder="1" applyAlignment="1">
      <alignment horizontal="center" vertical="center"/>
    </xf>
    <xf numFmtId="10" fontId="9" fillId="0" borderId="22" xfId="1" applyNumberFormat="1" applyFont="1" applyBorder="1" applyAlignment="1">
      <alignment horizontal="center" vertical="center"/>
    </xf>
    <xf numFmtId="10" fontId="9" fillId="0" borderId="16" xfId="10" applyNumberFormat="1" applyFont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16" fillId="0" borderId="3" xfId="11" applyNumberFormat="1" applyFont="1" applyFill="1" applyBorder="1" applyAlignment="1">
      <alignment horizontal="center" vertical="center" wrapText="1"/>
    </xf>
    <xf numFmtId="0" fontId="16" fillId="0" borderId="13" xfId="11" applyNumberFormat="1" applyFont="1" applyFill="1" applyBorder="1" applyAlignment="1">
      <alignment horizontal="center" vertical="center" wrapText="1"/>
    </xf>
    <xf numFmtId="0" fontId="16" fillId="0" borderId="14" xfId="11" applyNumberFormat="1" applyFont="1" applyFill="1" applyBorder="1" applyAlignment="1">
      <alignment horizontal="center" vertical="center" wrapText="1"/>
    </xf>
    <xf numFmtId="0" fontId="19" fillId="5" borderId="3" xfId="11" applyNumberFormat="1" applyFont="1" applyFill="1" applyBorder="1" applyAlignment="1">
      <alignment horizontal="center" vertical="center" wrapText="1"/>
    </xf>
    <xf numFmtId="0" fontId="19" fillId="5" borderId="13" xfId="11" applyNumberFormat="1" applyFont="1" applyFill="1" applyBorder="1" applyAlignment="1">
      <alignment horizontal="center" vertical="center" wrapText="1"/>
    </xf>
    <xf numFmtId="0" fontId="19" fillId="5" borderId="14" xfId="11" applyNumberFormat="1" applyFont="1" applyFill="1" applyBorder="1" applyAlignment="1">
      <alignment horizontal="center" vertical="center" wrapText="1"/>
    </xf>
    <xf numFmtId="167" fontId="16" fillId="0" borderId="15" xfId="11" applyNumberFormat="1" applyFont="1" applyFill="1" applyBorder="1" applyAlignment="1">
      <alignment horizontal="left" vertical="center" wrapText="1"/>
    </xf>
    <xf numFmtId="167" fontId="16" fillId="0" borderId="10" xfId="11" applyNumberFormat="1" applyFont="1" applyFill="1" applyBorder="1" applyAlignment="1">
      <alignment horizontal="left" vertical="center" wrapText="1"/>
    </xf>
    <xf numFmtId="167" fontId="16" fillId="0" borderId="16" xfId="11" applyNumberFormat="1" applyFont="1" applyFill="1" applyBorder="1" applyAlignment="1">
      <alignment horizontal="left" vertical="center" wrapText="1"/>
    </xf>
    <xf numFmtId="0" fontId="16" fillId="3" borderId="51" xfId="0" applyNumberFormat="1" applyFont="1" applyFill="1" applyBorder="1" applyAlignment="1">
      <alignment horizontal="center" wrapText="1"/>
    </xf>
    <xf numFmtId="0" fontId="16" fillId="3" borderId="52" xfId="0" applyNumberFormat="1" applyFont="1" applyFill="1" applyBorder="1" applyAlignment="1">
      <alignment horizontal="center" wrapText="1"/>
    </xf>
    <xf numFmtId="0" fontId="16" fillId="3" borderId="53" xfId="0" applyNumberFormat="1" applyFont="1" applyFill="1" applyBorder="1" applyAlignment="1">
      <alignment horizontal="center" wrapText="1"/>
    </xf>
    <xf numFmtId="0" fontId="17" fillId="0" borderId="15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/>
    </xf>
    <xf numFmtId="0" fontId="17" fillId="0" borderId="16" xfId="0" applyNumberFormat="1" applyFont="1" applyFill="1" applyBorder="1" applyAlignment="1">
      <alignment horizontal="left"/>
    </xf>
    <xf numFmtId="0" fontId="17" fillId="0" borderId="3" xfId="0" applyNumberFormat="1" applyFont="1" applyFill="1" applyBorder="1" applyAlignment="1">
      <alignment horizontal="left" wrapText="1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14" xfId="0" applyNumberFormat="1" applyFont="1" applyFill="1" applyBorder="1" applyAlignment="1">
      <alignment horizontal="left" wrapText="1"/>
    </xf>
    <xf numFmtId="0" fontId="17" fillId="0" borderId="15" xfId="0" applyNumberFormat="1" applyFont="1" applyBorder="1" applyAlignment="1">
      <alignment horizontal="left" wrapText="1"/>
    </xf>
    <xf numFmtId="0" fontId="17" fillId="0" borderId="10" xfId="0" applyNumberFormat="1" applyFont="1" applyBorder="1" applyAlignment="1">
      <alignment horizontal="left" wrapText="1"/>
    </xf>
    <xf numFmtId="0" fontId="17" fillId="0" borderId="16" xfId="0" applyNumberFormat="1" applyFont="1" applyBorder="1" applyAlignment="1">
      <alignment horizontal="left" wrapText="1"/>
    </xf>
    <xf numFmtId="167" fontId="17" fillId="0" borderId="3" xfId="11" applyNumberFormat="1" applyFont="1" applyFill="1" applyBorder="1" applyAlignment="1">
      <alignment horizontal="left" vertical="center" wrapText="1"/>
    </xf>
    <xf numFmtId="167" fontId="9" fillId="0" borderId="13" xfId="11" applyNumberFormat="1" applyFont="1" applyFill="1" applyBorder="1" applyAlignment="1">
      <alignment wrapText="1"/>
    </xf>
    <xf numFmtId="167" fontId="9" fillId="0" borderId="14" xfId="11" applyNumberFormat="1" applyFont="1" applyFill="1" applyBorder="1" applyAlignment="1">
      <alignment wrapText="1"/>
    </xf>
    <xf numFmtId="0" fontId="16" fillId="0" borderId="3" xfId="11" applyNumberFormat="1" applyFont="1" applyFill="1" applyBorder="1" applyAlignment="1">
      <alignment horizontal="left" vertical="center" wrapText="1"/>
    </xf>
    <xf numFmtId="0" fontId="16" fillId="0" borderId="13" xfId="11" applyNumberFormat="1" applyFont="1" applyFill="1" applyBorder="1" applyAlignment="1">
      <alignment horizontal="left" vertical="center" wrapText="1"/>
    </xf>
    <xf numFmtId="0" fontId="16" fillId="0" borderId="14" xfId="11" applyNumberFormat="1" applyFont="1" applyFill="1" applyBorder="1" applyAlignment="1">
      <alignment horizontal="left" vertical="center" wrapText="1"/>
    </xf>
    <xf numFmtId="0" fontId="16" fillId="0" borderId="3" xfId="11" applyNumberFormat="1" applyFont="1" applyFill="1" applyBorder="1" applyAlignment="1">
      <alignment horizontal="right" vertical="center" wrapText="1"/>
    </xf>
    <xf numFmtId="0" fontId="16" fillId="0" borderId="13" xfId="11" applyNumberFormat="1" applyFont="1" applyFill="1" applyBorder="1" applyAlignment="1">
      <alignment horizontal="right" vertical="center" wrapText="1"/>
    </xf>
    <xf numFmtId="0" fontId="17" fillId="0" borderId="3" xfId="11" applyNumberFormat="1" applyFont="1" applyFill="1" applyBorder="1" applyAlignment="1">
      <alignment horizontal="center" vertical="center" wrapText="1"/>
    </xf>
    <xf numFmtId="0" fontId="17" fillId="0" borderId="13" xfId="11" applyNumberFormat="1" applyFont="1" applyFill="1" applyBorder="1" applyAlignment="1">
      <alignment horizontal="center" vertical="center" wrapText="1"/>
    </xf>
    <xf numFmtId="0" fontId="17" fillId="0" borderId="14" xfId="11" applyNumberFormat="1" applyFont="1" applyFill="1" applyBorder="1" applyAlignment="1">
      <alignment horizontal="center" vertical="center" wrapText="1"/>
    </xf>
    <xf numFmtId="0" fontId="17" fillId="0" borderId="13" xfId="11" applyNumberFormat="1" applyFont="1" applyFill="1" applyBorder="1" applyAlignment="1">
      <alignment horizontal="left" vertical="center" wrapText="1"/>
    </xf>
    <xf numFmtId="44" fontId="17" fillId="0" borderId="13" xfId="7" applyNumberFormat="1" applyFont="1" applyFill="1" applyBorder="1" applyAlignment="1">
      <alignment horizontal="center" vertical="center" wrapText="1"/>
    </xf>
    <xf numFmtId="44" fontId="17" fillId="0" borderId="14" xfId="7" applyNumberFormat="1" applyFont="1" applyFill="1" applyBorder="1" applyAlignment="1">
      <alignment horizontal="center" vertical="center" wrapText="1"/>
    </xf>
    <xf numFmtId="0" fontId="16" fillId="0" borderId="15" xfId="11" applyNumberFormat="1" applyFont="1" applyFill="1" applyBorder="1" applyAlignment="1">
      <alignment horizontal="center" vertical="center" wrapText="1"/>
    </xf>
    <xf numFmtId="0" fontId="16" fillId="0" borderId="10" xfId="11" applyNumberFormat="1" applyFont="1" applyFill="1" applyBorder="1" applyAlignment="1">
      <alignment horizontal="center" vertical="center" wrapText="1"/>
    </xf>
    <xf numFmtId="0" fontId="16" fillId="0" borderId="16" xfId="11" applyNumberFormat="1" applyFont="1" applyFill="1" applyBorder="1" applyAlignment="1">
      <alignment horizontal="center" vertical="center" wrapText="1"/>
    </xf>
    <xf numFmtId="0" fontId="16" fillId="0" borderId="15" xfId="11" applyNumberFormat="1" applyFont="1" applyFill="1" applyBorder="1" applyAlignment="1">
      <alignment horizontal="right" vertical="center" wrapText="1"/>
    </xf>
    <xf numFmtId="0" fontId="16" fillId="0" borderId="10" xfId="11" applyNumberFormat="1" applyFont="1" applyFill="1" applyBorder="1" applyAlignment="1">
      <alignment horizontal="right" vertical="center" wrapText="1"/>
    </xf>
    <xf numFmtId="0" fontId="16" fillId="0" borderId="11" xfId="11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6" fillId="0" borderId="9" xfId="11" applyNumberFormat="1" applyFont="1" applyFill="1" applyBorder="1" applyAlignment="1">
      <alignment horizontal="center" vertical="center" wrapText="1"/>
    </xf>
    <xf numFmtId="0" fontId="16" fillId="0" borderId="11" xfId="11" applyNumberFormat="1" applyFont="1" applyFill="1" applyBorder="1" applyAlignment="1">
      <alignment horizontal="center" vertical="center" wrapText="1"/>
    </xf>
    <xf numFmtId="43" fontId="11" fillId="0" borderId="9" xfId="7" applyFont="1" applyBorder="1" applyAlignment="1">
      <alignment horizontal="center" wrapText="1"/>
    </xf>
    <xf numFmtId="43" fontId="11" fillId="0" borderId="16" xfId="7" applyFont="1" applyBorder="1" applyAlignment="1">
      <alignment horizontal="center" wrapText="1"/>
    </xf>
    <xf numFmtId="0" fontId="17" fillId="0" borderId="45" xfId="11" applyNumberFormat="1" applyFont="1" applyFill="1" applyBorder="1" applyAlignment="1">
      <alignment horizontal="left" vertical="center" wrapText="1"/>
    </xf>
    <xf numFmtId="0" fontId="17" fillId="0" borderId="6" xfId="11" applyNumberFormat="1" applyFont="1" applyFill="1" applyBorder="1" applyAlignment="1">
      <alignment horizontal="left" vertical="center" wrapText="1"/>
    </xf>
    <xf numFmtId="0" fontId="17" fillId="0" borderId="40" xfId="11" applyNumberFormat="1" applyFont="1" applyFill="1" applyBorder="1" applyAlignment="1">
      <alignment horizontal="left" vertical="center" wrapText="1"/>
    </xf>
    <xf numFmtId="2" fontId="17" fillId="0" borderId="9" xfId="7" applyNumberFormat="1" applyFont="1" applyFill="1" applyBorder="1" applyAlignment="1">
      <alignment horizontal="right" vertical="center" wrapText="1"/>
    </xf>
    <xf numFmtId="2" fontId="17" fillId="0" borderId="16" xfId="7" applyNumberFormat="1" applyFont="1" applyFill="1" applyBorder="1" applyAlignment="1">
      <alignment horizontal="right" vertical="center" wrapText="1"/>
    </xf>
    <xf numFmtId="0" fontId="16" fillId="0" borderId="54" xfId="11" applyNumberFormat="1" applyFont="1" applyFill="1" applyBorder="1" applyAlignment="1">
      <alignment horizontal="left" vertical="center" wrapText="1"/>
    </xf>
  </cellXfs>
  <cellStyles count="15">
    <cellStyle name="Excel Built-in Comma" xfId="6"/>
    <cellStyle name="Excel Built-in Normal" xfId="5"/>
    <cellStyle name="Moeda" xfId="9" builtinId="4"/>
    <cellStyle name="Normal" xfId="0" builtinId="0"/>
    <cellStyle name="Normal 10" xfId="11"/>
    <cellStyle name="Normal 2" xfId="1"/>
    <cellStyle name="Normal 2 2" xfId="8"/>
    <cellStyle name="Normal 3" xfId="3"/>
    <cellStyle name="Normal_VVesg 1 005 04 REV. 2 - Alvorada - Grupo B Rede coletora" xfId="14"/>
    <cellStyle name="Porcentagem" xfId="10" builtinId="5"/>
    <cellStyle name="Porcentagem 2" xfId="12"/>
    <cellStyle name="Porcentagem 2 2" xfId="13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257176</xdr:colOff>
      <xdr:row>1</xdr:row>
      <xdr:rowOff>222250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63501</xdr:rowOff>
    </xdr:from>
    <xdr:to>
      <xdr:col>1</xdr:col>
      <xdr:colOff>352425</xdr:colOff>
      <xdr:row>1</xdr:row>
      <xdr:rowOff>222251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3501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zoomScaleNormal="100" workbookViewId="0">
      <selection activeCell="K23" sqref="K23"/>
    </sheetView>
  </sheetViews>
  <sheetFormatPr defaultRowHeight="15" x14ac:dyDescent="0.25"/>
  <cols>
    <col min="1" max="1" width="5.42578125" style="2" bestFit="1" customWidth="1"/>
    <col min="2" max="2" width="8.42578125" bestFit="1" customWidth="1"/>
    <col min="3" max="3" width="9.7109375" style="4" bestFit="1" customWidth="1"/>
    <col min="4" max="4" width="63.140625" bestFit="1" customWidth="1"/>
    <col min="5" max="5" width="4.85546875" bestFit="1" customWidth="1"/>
    <col min="6" max="6" width="9" style="3" bestFit="1" customWidth="1"/>
    <col min="7" max="7" width="12" style="3" bestFit="1" customWidth="1"/>
    <col min="8" max="8" width="15.85546875" bestFit="1" customWidth="1"/>
    <col min="9" max="9" width="9.42578125" bestFit="1" customWidth="1"/>
    <col min="10" max="11" width="13.28515625" bestFit="1" customWidth="1"/>
  </cols>
  <sheetData>
    <row r="1" spans="1:11" ht="27" customHeight="1" x14ac:dyDescent="0.25">
      <c r="A1" s="169" t="s">
        <v>4</v>
      </c>
      <c r="B1" s="170"/>
      <c r="C1" s="170"/>
      <c r="D1" s="170"/>
      <c r="E1" s="170"/>
      <c r="F1" s="170"/>
      <c r="G1" s="170"/>
      <c r="H1" s="170"/>
      <c r="I1" s="171"/>
    </row>
    <row r="2" spans="1:11" ht="21.75" customHeight="1" x14ac:dyDescent="0.25">
      <c r="A2" s="172" t="s">
        <v>15</v>
      </c>
      <c r="B2" s="173"/>
      <c r="C2" s="173"/>
      <c r="D2" s="173"/>
      <c r="E2" s="173"/>
      <c r="F2" s="173"/>
      <c r="G2" s="173"/>
      <c r="H2" s="173"/>
      <c r="I2" s="174"/>
    </row>
    <row r="3" spans="1:11" ht="15" customHeight="1" x14ac:dyDescent="0.25">
      <c r="A3" s="175" t="s">
        <v>97</v>
      </c>
      <c r="B3" s="176"/>
      <c r="C3" s="176"/>
      <c r="D3" s="176"/>
      <c r="E3" s="176"/>
      <c r="F3" s="176"/>
      <c r="G3" s="176"/>
      <c r="H3" s="27" t="s">
        <v>125</v>
      </c>
      <c r="I3" s="185" t="s">
        <v>89</v>
      </c>
    </row>
    <row r="4" spans="1:11" ht="15" customHeight="1" x14ac:dyDescent="0.25">
      <c r="A4" s="177" t="s">
        <v>98</v>
      </c>
      <c r="B4" s="178"/>
      <c r="C4" s="178"/>
      <c r="D4" s="178"/>
      <c r="E4" s="178"/>
      <c r="F4" s="178"/>
      <c r="G4" s="178"/>
      <c r="H4" s="188" t="s">
        <v>120</v>
      </c>
      <c r="I4" s="186"/>
    </row>
    <row r="5" spans="1:11" ht="15" customHeight="1" x14ac:dyDescent="0.25">
      <c r="A5" s="177" t="s">
        <v>90</v>
      </c>
      <c r="B5" s="178"/>
      <c r="C5" s="178"/>
      <c r="D5" s="178"/>
      <c r="E5" s="178"/>
      <c r="F5" s="178"/>
      <c r="G5" s="178"/>
      <c r="H5" s="189"/>
      <c r="I5" s="187"/>
    </row>
    <row r="6" spans="1:11" ht="30" x14ac:dyDescent="0.25">
      <c r="A6" s="18" t="s">
        <v>0</v>
      </c>
      <c r="B6" s="19" t="s">
        <v>20</v>
      </c>
      <c r="C6" s="19" t="s">
        <v>21</v>
      </c>
      <c r="D6" s="19" t="s">
        <v>19</v>
      </c>
      <c r="E6" s="19" t="s">
        <v>1</v>
      </c>
      <c r="F6" s="97" t="s">
        <v>2</v>
      </c>
      <c r="G6" s="19" t="s">
        <v>22</v>
      </c>
      <c r="H6" s="20" t="s">
        <v>23</v>
      </c>
      <c r="I6" s="23" t="s">
        <v>24</v>
      </c>
    </row>
    <row r="7" spans="1:11" x14ac:dyDescent="0.25">
      <c r="A7" s="7">
        <v>1</v>
      </c>
      <c r="B7" s="182"/>
      <c r="C7" s="183"/>
      <c r="D7" s="179" t="s">
        <v>51</v>
      </c>
      <c r="E7" s="180"/>
      <c r="F7" s="180"/>
      <c r="G7" s="180"/>
      <c r="H7" s="180"/>
      <c r="I7" s="181"/>
    </row>
    <row r="8" spans="1:11" x14ac:dyDescent="0.25">
      <c r="A8" s="6" t="s">
        <v>7</v>
      </c>
      <c r="B8" s="8" t="s">
        <v>92</v>
      </c>
      <c r="C8" s="8">
        <v>20305</v>
      </c>
      <c r="D8" s="36" t="s">
        <v>123</v>
      </c>
      <c r="E8" s="37" t="s">
        <v>96</v>
      </c>
      <c r="F8" s="98">
        <f>'M. CÁLCULO'!H10</f>
        <v>8</v>
      </c>
      <c r="G8" s="17">
        <f>ROUND(K8,2)</f>
        <v>0</v>
      </c>
      <c r="H8" s="21">
        <f>SUM(G8*F8)</f>
        <v>0</v>
      </c>
      <c r="I8" s="24" t="e">
        <f>H8/$H$30</f>
        <v>#DIV/0!</v>
      </c>
      <c r="K8">
        <f>J8*1.2332</f>
        <v>0</v>
      </c>
    </row>
    <row r="9" spans="1:11" ht="38.25" x14ac:dyDescent="0.25">
      <c r="A9" s="6" t="s">
        <v>18</v>
      </c>
      <c r="B9" s="8" t="s">
        <v>92</v>
      </c>
      <c r="C9" s="8">
        <v>20702</v>
      </c>
      <c r="D9" s="36" t="s">
        <v>124</v>
      </c>
      <c r="E9" s="37" t="s">
        <v>96</v>
      </c>
      <c r="F9" s="98">
        <f>'M. CÁLCULO'!H14</f>
        <v>12</v>
      </c>
      <c r="G9" s="17">
        <f t="shared" ref="G9" si="0">K9</f>
        <v>0</v>
      </c>
      <c r="H9" s="21">
        <f>SUM(G9*F9)</f>
        <v>0</v>
      </c>
      <c r="I9" s="24" t="e">
        <f>H9/$H$30</f>
        <v>#DIV/0!</v>
      </c>
      <c r="K9">
        <f t="shared" ref="K9:K24" si="1">J9*1.2332</f>
        <v>0</v>
      </c>
    </row>
    <row r="10" spans="1:11" x14ac:dyDescent="0.25">
      <c r="A10" s="9"/>
      <c r="B10" s="10"/>
      <c r="C10" s="10"/>
      <c r="D10" s="10"/>
      <c r="E10" s="184" t="s">
        <v>40</v>
      </c>
      <c r="F10" s="163"/>
      <c r="G10" s="163"/>
      <c r="H10" s="38">
        <f>SUM(H8:H9)</f>
        <v>0</v>
      </c>
      <c r="I10" s="25" t="e">
        <f>H10/$H$30</f>
        <v>#DIV/0!</v>
      </c>
    </row>
    <row r="11" spans="1:11" x14ac:dyDescent="0.25">
      <c r="A11" s="11">
        <v>2</v>
      </c>
      <c r="B11" s="164"/>
      <c r="C11" s="165"/>
      <c r="D11" s="166" t="s">
        <v>99</v>
      </c>
      <c r="E11" s="167"/>
      <c r="F11" s="167"/>
      <c r="G11" s="167"/>
      <c r="H11" s="167"/>
      <c r="I11" s="168"/>
    </row>
    <row r="12" spans="1:11" x14ac:dyDescent="0.25">
      <c r="A12" s="6" t="s">
        <v>8</v>
      </c>
      <c r="B12" s="8" t="s">
        <v>92</v>
      </c>
      <c r="C12" s="105">
        <v>40754</v>
      </c>
      <c r="D12" s="36" t="s">
        <v>100</v>
      </c>
      <c r="E12" s="37" t="s">
        <v>96</v>
      </c>
      <c r="F12" s="98">
        <f>'M. CÁLCULO'!H19</f>
        <v>2607.25</v>
      </c>
      <c r="G12" s="17">
        <f t="shared" ref="G12" si="2">ROUND(K12,2)</f>
        <v>0</v>
      </c>
      <c r="H12" s="21">
        <f t="shared" ref="H12" si="3">SUM(G12*F12)</f>
        <v>0</v>
      </c>
      <c r="I12" s="24" t="e">
        <f>H12/$H$30</f>
        <v>#DIV/0!</v>
      </c>
      <c r="J12" s="123"/>
      <c r="K12" s="144">
        <f>J12*1</f>
        <v>0</v>
      </c>
    </row>
    <row r="13" spans="1:11" ht="39.75" customHeight="1" x14ac:dyDescent="0.25">
      <c r="A13" s="137" t="s">
        <v>9</v>
      </c>
      <c r="B13" s="8" t="s">
        <v>121</v>
      </c>
      <c r="C13" s="145" t="s">
        <v>122</v>
      </c>
      <c r="D13" s="36" t="s">
        <v>108</v>
      </c>
      <c r="E13" s="37" t="s">
        <v>96</v>
      </c>
      <c r="F13" s="98">
        <f>'M. CÁLCULO'!H23</f>
        <v>2607.25</v>
      </c>
      <c r="G13" s="17">
        <f t="shared" ref="G13:G14" si="4">ROUND(K13,2)</f>
        <v>0</v>
      </c>
      <c r="H13" s="21">
        <f t="shared" ref="H13:H14" si="5">SUM(G13*F13)</f>
        <v>0</v>
      </c>
      <c r="I13" s="24" t="e">
        <f>H13/$H$30</f>
        <v>#DIV/0!</v>
      </c>
      <c r="J13" s="123"/>
      <c r="K13" s="144">
        <f>J13*1</f>
        <v>0</v>
      </c>
    </row>
    <row r="14" spans="1:11" ht="25.5" x14ac:dyDescent="0.25">
      <c r="A14" s="137" t="s">
        <v>11</v>
      </c>
      <c r="B14" s="8" t="s">
        <v>92</v>
      </c>
      <c r="C14" s="105">
        <v>200202</v>
      </c>
      <c r="D14" s="36" t="s">
        <v>107</v>
      </c>
      <c r="E14" s="37" t="s">
        <v>93</v>
      </c>
      <c r="F14" s="98">
        <f>'M. CÁLCULO'!H27</f>
        <v>107.7</v>
      </c>
      <c r="G14" s="17">
        <f t="shared" si="4"/>
        <v>0</v>
      </c>
      <c r="H14" s="21">
        <f t="shared" si="5"/>
        <v>0</v>
      </c>
      <c r="I14" s="24" t="e">
        <f>H14/$H$30</f>
        <v>#DIV/0!</v>
      </c>
      <c r="J14" s="123"/>
      <c r="K14">
        <f t="shared" si="1"/>
        <v>0</v>
      </c>
    </row>
    <row r="15" spans="1:11" x14ac:dyDescent="0.25">
      <c r="A15" s="9"/>
      <c r="B15" s="10"/>
      <c r="C15" s="10"/>
      <c r="D15" s="12"/>
      <c r="E15" s="163" t="s">
        <v>40</v>
      </c>
      <c r="F15" s="163"/>
      <c r="G15" s="163"/>
      <c r="H15" s="38">
        <f>SUM(H12:H14)</f>
        <v>0</v>
      </c>
      <c r="I15" s="25" t="e">
        <f>H15/$H$30</f>
        <v>#DIV/0!</v>
      </c>
    </row>
    <row r="16" spans="1:11" x14ac:dyDescent="0.25">
      <c r="A16" s="11">
        <v>3</v>
      </c>
      <c r="B16" s="164"/>
      <c r="C16" s="165"/>
      <c r="D16" s="166" t="s">
        <v>101</v>
      </c>
      <c r="E16" s="167"/>
      <c r="F16" s="167"/>
      <c r="G16" s="167"/>
      <c r="H16" s="167"/>
      <c r="I16" s="168"/>
    </row>
    <row r="17" spans="1:11" x14ac:dyDescent="0.25">
      <c r="A17" s="137" t="s">
        <v>10</v>
      </c>
      <c r="B17" s="8" t="s">
        <v>92</v>
      </c>
      <c r="C17" s="105">
        <v>40754</v>
      </c>
      <c r="D17" s="36" t="s">
        <v>100</v>
      </c>
      <c r="E17" s="37" t="s">
        <v>96</v>
      </c>
      <c r="F17" s="98">
        <f>'M. CÁLCULO'!H32</f>
        <v>995.73</v>
      </c>
      <c r="G17" s="17">
        <f t="shared" ref="G17:G19" si="6">ROUND(K17,2)</f>
        <v>0</v>
      </c>
      <c r="H17" s="21">
        <f t="shared" ref="H17:H19" si="7">SUM(G17*F17)</f>
        <v>0</v>
      </c>
      <c r="I17" s="24" t="e">
        <f>H17/$H$30</f>
        <v>#DIV/0!</v>
      </c>
      <c r="J17" s="123"/>
      <c r="K17" s="144">
        <f>J17*1</f>
        <v>0</v>
      </c>
    </row>
    <row r="18" spans="1:11" ht="38.25" customHeight="1" x14ac:dyDescent="0.25">
      <c r="A18" s="137" t="s">
        <v>12</v>
      </c>
      <c r="B18" s="8" t="s">
        <v>121</v>
      </c>
      <c r="C18" s="145" t="s">
        <v>122</v>
      </c>
      <c r="D18" s="36" t="s">
        <v>108</v>
      </c>
      <c r="E18" s="37" t="s">
        <v>96</v>
      </c>
      <c r="F18" s="98">
        <f>'M. CÁLCULO'!H36</f>
        <v>995.73</v>
      </c>
      <c r="G18" s="17">
        <f t="shared" si="6"/>
        <v>0</v>
      </c>
      <c r="H18" s="21">
        <f t="shared" si="7"/>
        <v>0</v>
      </c>
      <c r="I18" s="24" t="e">
        <f>H18/$H$30</f>
        <v>#DIV/0!</v>
      </c>
      <c r="J18" s="123"/>
      <c r="K18" s="144">
        <f>J18*1</f>
        <v>0</v>
      </c>
    </row>
    <row r="19" spans="1:11" ht="25.5" x14ac:dyDescent="0.25">
      <c r="A19" s="137" t="s">
        <v>16</v>
      </c>
      <c r="B19" s="8" t="s">
        <v>92</v>
      </c>
      <c r="C19" s="105">
        <v>200202</v>
      </c>
      <c r="D19" s="36" t="s">
        <v>107</v>
      </c>
      <c r="E19" s="37" t="s">
        <v>93</v>
      </c>
      <c r="F19" s="98">
        <f>'M. CÁLCULO'!H40</f>
        <v>32.4</v>
      </c>
      <c r="G19" s="17">
        <f t="shared" si="6"/>
        <v>0</v>
      </c>
      <c r="H19" s="21">
        <f t="shared" si="7"/>
        <v>0</v>
      </c>
      <c r="I19" s="24" t="e">
        <f>H19/$H$30</f>
        <v>#DIV/0!</v>
      </c>
      <c r="J19" s="123"/>
      <c r="K19">
        <f t="shared" si="1"/>
        <v>0</v>
      </c>
    </row>
    <row r="20" spans="1:11" x14ac:dyDescent="0.25">
      <c r="A20" s="9"/>
      <c r="B20" s="10"/>
      <c r="C20" s="10"/>
      <c r="D20" s="12"/>
      <c r="E20" s="163" t="s">
        <v>40</v>
      </c>
      <c r="F20" s="163"/>
      <c r="G20" s="163"/>
      <c r="H20" s="38">
        <f>SUM(H17:H19)</f>
        <v>0</v>
      </c>
      <c r="I20" s="25" t="e">
        <f>H20/$H$30</f>
        <v>#DIV/0!</v>
      </c>
    </row>
    <row r="21" spans="1:11" x14ac:dyDescent="0.25">
      <c r="A21" s="11">
        <v>4</v>
      </c>
      <c r="B21" s="164"/>
      <c r="C21" s="165"/>
      <c r="D21" s="166" t="s">
        <v>102</v>
      </c>
      <c r="E21" s="167"/>
      <c r="F21" s="167"/>
      <c r="G21" s="167"/>
      <c r="H21" s="167"/>
      <c r="I21" s="168"/>
    </row>
    <row r="22" spans="1:11" x14ac:dyDescent="0.25">
      <c r="A22" s="137" t="s">
        <v>10</v>
      </c>
      <c r="B22" s="8" t="s">
        <v>92</v>
      </c>
      <c r="C22" s="105">
        <v>40754</v>
      </c>
      <c r="D22" s="36" t="s">
        <v>100</v>
      </c>
      <c r="E22" s="37" t="s">
        <v>96</v>
      </c>
      <c r="F22" s="98">
        <f>'M. CÁLCULO'!H45</f>
        <v>1719.09</v>
      </c>
      <c r="G22" s="17">
        <f t="shared" ref="G22:G24" si="8">ROUND(K22,2)</f>
        <v>0</v>
      </c>
      <c r="H22" s="21">
        <f t="shared" ref="H22:H24" si="9">SUM(G22*F22)</f>
        <v>0</v>
      </c>
      <c r="I22" s="24" t="e">
        <f t="shared" ref="I22:I30" si="10">H22/$H$30</f>
        <v>#DIV/0!</v>
      </c>
      <c r="J22" s="123"/>
      <c r="K22" s="144">
        <f>J22*1</f>
        <v>0</v>
      </c>
    </row>
    <row r="23" spans="1:11" ht="25.5" customHeight="1" x14ac:dyDescent="0.25">
      <c r="A23" s="137" t="s">
        <v>12</v>
      </c>
      <c r="B23" s="8" t="s">
        <v>121</v>
      </c>
      <c r="C23" s="145" t="s">
        <v>122</v>
      </c>
      <c r="D23" s="36" t="s">
        <v>108</v>
      </c>
      <c r="E23" s="37" t="s">
        <v>96</v>
      </c>
      <c r="F23" s="98">
        <f>'M. CÁLCULO'!H49</f>
        <v>1719.09</v>
      </c>
      <c r="G23" s="17">
        <f t="shared" si="8"/>
        <v>0</v>
      </c>
      <c r="H23" s="21">
        <f t="shared" si="9"/>
        <v>0</v>
      </c>
      <c r="I23" s="24" t="e">
        <f t="shared" si="10"/>
        <v>#DIV/0!</v>
      </c>
      <c r="J23" s="123"/>
      <c r="K23" s="144">
        <f>J23*1</f>
        <v>0</v>
      </c>
    </row>
    <row r="24" spans="1:11" ht="25.5" x14ac:dyDescent="0.25">
      <c r="A24" s="137" t="s">
        <v>16</v>
      </c>
      <c r="B24" s="8" t="s">
        <v>92</v>
      </c>
      <c r="C24" s="105">
        <v>200202</v>
      </c>
      <c r="D24" s="36" t="s">
        <v>107</v>
      </c>
      <c r="E24" s="37" t="s">
        <v>93</v>
      </c>
      <c r="F24" s="98">
        <f>'M. CÁLCULO'!H53</f>
        <v>78.31</v>
      </c>
      <c r="G24" s="17">
        <f t="shared" si="8"/>
        <v>0</v>
      </c>
      <c r="H24" s="21">
        <f t="shared" si="9"/>
        <v>0</v>
      </c>
      <c r="I24" s="24" t="e">
        <f t="shared" si="10"/>
        <v>#DIV/0!</v>
      </c>
      <c r="J24" s="123"/>
      <c r="K24">
        <f t="shared" si="1"/>
        <v>0</v>
      </c>
    </row>
    <row r="25" spans="1:11" ht="25.5" x14ac:dyDescent="0.25">
      <c r="A25" s="137" t="s">
        <v>41</v>
      </c>
      <c r="B25" s="8" t="s">
        <v>92</v>
      </c>
      <c r="C25" s="105">
        <v>42765</v>
      </c>
      <c r="D25" s="36" t="s">
        <v>103</v>
      </c>
      <c r="E25" s="37" t="s">
        <v>93</v>
      </c>
      <c r="F25" s="98">
        <f>'M. CÁLCULO'!H57</f>
        <v>44</v>
      </c>
      <c r="G25" s="17">
        <f t="shared" ref="G25:G27" si="11">ROUND(K25,2)</f>
        <v>0</v>
      </c>
      <c r="H25" s="21">
        <f t="shared" ref="H25:H27" si="12">SUM(G25*F25)</f>
        <v>0</v>
      </c>
      <c r="I25" s="24" t="e">
        <f t="shared" si="10"/>
        <v>#DIV/0!</v>
      </c>
      <c r="J25" s="123"/>
      <c r="K25" s="144">
        <f>J25*1</f>
        <v>0</v>
      </c>
    </row>
    <row r="26" spans="1:11" ht="18" customHeight="1" x14ac:dyDescent="0.25">
      <c r="A26" s="137" t="s">
        <v>42</v>
      </c>
      <c r="B26" s="8" t="s">
        <v>92</v>
      </c>
      <c r="C26" s="105">
        <v>43048</v>
      </c>
      <c r="D26" s="36" t="s">
        <v>104</v>
      </c>
      <c r="E26" s="37" t="s">
        <v>95</v>
      </c>
      <c r="F26" s="98">
        <f>'M. CÁLCULO'!H61</f>
        <v>1</v>
      </c>
      <c r="G26" s="17">
        <f t="shared" si="11"/>
        <v>0</v>
      </c>
      <c r="H26" s="21">
        <f t="shared" si="12"/>
        <v>0</v>
      </c>
      <c r="I26" s="24" t="e">
        <f t="shared" si="10"/>
        <v>#DIV/0!</v>
      </c>
      <c r="J26" s="123"/>
      <c r="K26" s="144">
        <f t="shared" ref="K26:K28" si="13">J26*1</f>
        <v>0</v>
      </c>
    </row>
    <row r="27" spans="1:11" ht="25.5" x14ac:dyDescent="0.25">
      <c r="A27" s="137" t="s">
        <v>43</v>
      </c>
      <c r="B27" s="8" t="s">
        <v>92</v>
      </c>
      <c r="C27" s="105">
        <v>41158</v>
      </c>
      <c r="D27" s="36" t="s">
        <v>94</v>
      </c>
      <c r="E27" s="37" t="s">
        <v>95</v>
      </c>
      <c r="F27" s="98">
        <f>'M. CÁLCULO'!H65</f>
        <v>1</v>
      </c>
      <c r="G27" s="17">
        <f t="shared" si="11"/>
        <v>0</v>
      </c>
      <c r="H27" s="21">
        <f t="shared" si="12"/>
        <v>0</v>
      </c>
      <c r="I27" s="24" t="e">
        <f t="shared" si="10"/>
        <v>#DIV/0!</v>
      </c>
      <c r="J27" s="123"/>
      <c r="K27" s="144">
        <f t="shared" si="13"/>
        <v>0</v>
      </c>
    </row>
    <row r="28" spans="1:11" x14ac:dyDescent="0.25">
      <c r="A28" s="140" t="s">
        <v>137</v>
      </c>
      <c r="B28" s="8" t="s">
        <v>92</v>
      </c>
      <c r="C28" s="105">
        <v>40728</v>
      </c>
      <c r="D28" s="36" t="s">
        <v>138</v>
      </c>
      <c r="E28" s="37" t="s">
        <v>95</v>
      </c>
      <c r="F28" s="98">
        <f>'M. CÁLCULO'!H69</f>
        <v>1</v>
      </c>
      <c r="G28" s="17">
        <f t="shared" ref="G28" si="14">ROUND(K28,2)</f>
        <v>0</v>
      </c>
      <c r="H28" s="21">
        <f t="shared" ref="H28" si="15">SUM(G28*F28)</f>
        <v>0</v>
      </c>
      <c r="I28" s="24" t="e">
        <f t="shared" si="10"/>
        <v>#DIV/0!</v>
      </c>
      <c r="J28" s="123"/>
      <c r="K28" s="144">
        <f t="shared" si="13"/>
        <v>0</v>
      </c>
    </row>
    <row r="29" spans="1:11" x14ac:dyDescent="0.25">
      <c r="A29" s="9"/>
      <c r="B29" s="10"/>
      <c r="C29" s="10"/>
      <c r="D29" s="12"/>
      <c r="E29" s="163" t="s">
        <v>40</v>
      </c>
      <c r="F29" s="163"/>
      <c r="G29" s="163"/>
      <c r="H29" s="38">
        <f>SUM(H22:H28)</f>
        <v>0</v>
      </c>
      <c r="I29" s="25" t="e">
        <f t="shared" si="10"/>
        <v>#DIV/0!</v>
      </c>
    </row>
    <row r="30" spans="1:11" ht="16.5" thickBot="1" x14ac:dyDescent="0.3">
      <c r="A30" s="33"/>
      <c r="B30" s="34"/>
      <c r="C30" s="34"/>
      <c r="D30" s="34"/>
      <c r="E30" s="35" t="s">
        <v>14</v>
      </c>
      <c r="F30" s="99"/>
      <c r="G30" s="35"/>
      <c r="H30" s="22">
        <f>H10+H15+H20+H29</f>
        <v>0</v>
      </c>
      <c r="I30" s="26" t="e">
        <f t="shared" si="10"/>
        <v>#DIV/0!</v>
      </c>
    </row>
    <row r="31" spans="1:11" x14ac:dyDescent="0.25">
      <c r="A31" s="13"/>
      <c r="B31" s="14"/>
      <c r="C31" s="15"/>
      <c r="D31" s="14"/>
      <c r="E31" s="14"/>
      <c r="F31" s="16"/>
      <c r="G31" s="16"/>
      <c r="H31" s="14"/>
    </row>
    <row r="32" spans="1:11" x14ac:dyDescent="0.25">
      <c r="A32" s="32"/>
      <c r="B32" s="32"/>
      <c r="C32" s="32"/>
      <c r="D32" s="32"/>
      <c r="E32" s="32"/>
      <c r="F32" s="16"/>
      <c r="G32" s="32"/>
      <c r="H32" s="32"/>
      <c r="I32" s="32"/>
    </row>
    <row r="33" spans="1:9" x14ac:dyDescent="0.25">
      <c r="A33" s="162" t="s">
        <v>88</v>
      </c>
      <c r="B33" s="162"/>
      <c r="C33" s="162"/>
      <c r="D33" s="162"/>
      <c r="E33" s="162"/>
      <c r="F33" s="162"/>
      <c r="G33" s="162"/>
      <c r="H33" s="162"/>
      <c r="I33" s="162"/>
    </row>
    <row r="34" spans="1:9" x14ac:dyDescent="0.25">
      <c r="A34" s="161" t="s">
        <v>65</v>
      </c>
      <c r="B34" s="161"/>
      <c r="C34" s="161"/>
      <c r="D34" s="161"/>
      <c r="E34" s="161"/>
      <c r="F34" s="161"/>
      <c r="G34" s="161"/>
      <c r="H34" s="161"/>
      <c r="I34" s="161"/>
    </row>
  </sheetData>
  <mergeCells count="21">
    <mergeCell ref="B16:C16"/>
    <mergeCell ref="D16:I16"/>
    <mergeCell ref="E29:G29"/>
    <mergeCell ref="A1:I1"/>
    <mergeCell ref="A2:I2"/>
    <mergeCell ref="E15:G15"/>
    <mergeCell ref="A3:G3"/>
    <mergeCell ref="A4:G4"/>
    <mergeCell ref="D7:I7"/>
    <mergeCell ref="D11:I11"/>
    <mergeCell ref="B11:C11"/>
    <mergeCell ref="B7:C7"/>
    <mergeCell ref="E10:G10"/>
    <mergeCell ref="A5:G5"/>
    <mergeCell ref="I3:I5"/>
    <mergeCell ref="H4:H5"/>
    <mergeCell ref="A34:I34"/>
    <mergeCell ref="A33:I33"/>
    <mergeCell ref="E20:G20"/>
    <mergeCell ref="B21:C21"/>
    <mergeCell ref="D21:I21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opLeftCell="A10" zoomScaleNormal="100" workbookViewId="0">
      <selection activeCell="F67" sqref="F67"/>
    </sheetView>
  </sheetViews>
  <sheetFormatPr defaultRowHeight="15" x14ac:dyDescent="0.25"/>
  <cols>
    <col min="1" max="1" width="4.7109375" style="5" bestFit="1" customWidth="1"/>
    <col min="2" max="2" width="56.42578125" customWidth="1"/>
    <col min="3" max="3" width="26.140625" bestFit="1" customWidth="1"/>
    <col min="4" max="4" width="26" bestFit="1" customWidth="1"/>
    <col min="5" max="5" width="10.140625" bestFit="1" customWidth="1"/>
    <col min="6" max="6" width="12.28515625" bestFit="1" customWidth="1"/>
    <col min="7" max="7" width="9.42578125" bestFit="1" customWidth="1"/>
    <col min="8" max="8" width="12.28515625" bestFit="1" customWidth="1"/>
    <col min="9" max="9" width="7" bestFit="1" customWidth="1"/>
  </cols>
  <sheetData>
    <row r="1" spans="1:9" ht="27" customHeight="1" x14ac:dyDescent="0.25">
      <c r="A1" s="169" t="s">
        <v>4</v>
      </c>
      <c r="B1" s="170"/>
      <c r="C1" s="170"/>
      <c r="D1" s="170"/>
      <c r="E1" s="170"/>
      <c r="F1" s="170"/>
      <c r="G1" s="170"/>
      <c r="H1" s="170"/>
      <c r="I1" s="171"/>
    </row>
    <row r="2" spans="1:9" ht="21.75" customHeight="1" x14ac:dyDescent="0.25">
      <c r="A2" s="208" t="s">
        <v>13</v>
      </c>
      <c r="B2" s="209"/>
      <c r="C2" s="209"/>
      <c r="D2" s="209"/>
      <c r="E2" s="209"/>
      <c r="F2" s="209"/>
      <c r="G2" s="209"/>
      <c r="H2" s="209"/>
      <c r="I2" s="210"/>
    </row>
    <row r="3" spans="1:9" ht="15" customHeight="1" x14ac:dyDescent="0.25">
      <c r="A3" s="211" t="s">
        <v>97</v>
      </c>
      <c r="B3" s="212"/>
      <c r="C3" s="212"/>
      <c r="D3" s="212"/>
      <c r="E3" s="212"/>
      <c r="F3" s="212"/>
      <c r="G3" s="212"/>
      <c r="H3" s="212"/>
      <c r="I3" s="213"/>
    </row>
    <row r="4" spans="1:9" ht="16.5" customHeight="1" x14ac:dyDescent="0.25">
      <c r="A4" s="214" t="s">
        <v>98</v>
      </c>
      <c r="B4" s="215"/>
      <c r="C4" s="215"/>
      <c r="D4" s="215"/>
      <c r="E4" s="215"/>
      <c r="F4" s="215"/>
      <c r="G4" s="215"/>
      <c r="H4" s="215"/>
      <c r="I4" s="216"/>
    </row>
    <row r="5" spans="1:9" x14ac:dyDescent="0.25">
      <c r="A5" s="217" t="s">
        <v>0</v>
      </c>
      <c r="B5" s="218" t="s">
        <v>53</v>
      </c>
      <c r="C5" s="218" t="s">
        <v>19</v>
      </c>
      <c r="D5" s="199" t="s">
        <v>54</v>
      </c>
      <c r="E5" s="199"/>
      <c r="F5" s="199"/>
      <c r="G5" s="199" t="s">
        <v>55</v>
      </c>
      <c r="H5" s="199"/>
      <c r="I5" s="201"/>
    </row>
    <row r="6" spans="1:9" x14ac:dyDescent="0.25">
      <c r="A6" s="217"/>
      <c r="B6" s="218"/>
      <c r="C6" s="219"/>
      <c r="D6" s="200"/>
      <c r="E6" s="200"/>
      <c r="F6" s="200"/>
      <c r="G6" s="200"/>
      <c r="H6" s="199"/>
      <c r="I6" s="201"/>
    </row>
    <row r="7" spans="1:9" x14ac:dyDescent="0.25">
      <c r="A7" s="80">
        <v>1</v>
      </c>
      <c r="B7" s="202" t="s">
        <v>51</v>
      </c>
      <c r="C7" s="203"/>
      <c r="D7" s="203"/>
      <c r="E7" s="203"/>
      <c r="F7" s="203"/>
      <c r="G7" s="203"/>
      <c r="H7" s="203"/>
      <c r="I7" s="204"/>
    </row>
    <row r="8" spans="1:9" x14ac:dyDescent="0.25">
      <c r="A8" s="6" t="s">
        <v>7</v>
      </c>
      <c r="B8" s="54" t="s">
        <v>123</v>
      </c>
      <c r="C8" s="55"/>
      <c r="D8" s="58" t="s">
        <v>56</v>
      </c>
      <c r="E8" s="59"/>
      <c r="F8" s="60" t="s">
        <v>57</v>
      </c>
      <c r="G8" s="61" t="s">
        <v>84</v>
      </c>
      <c r="H8" s="62"/>
      <c r="I8" s="81"/>
    </row>
    <row r="9" spans="1:9" x14ac:dyDescent="0.25">
      <c r="A9" s="82"/>
      <c r="B9" s="56"/>
      <c r="C9" s="57"/>
      <c r="D9" s="64">
        <v>4</v>
      </c>
      <c r="E9" s="65"/>
      <c r="F9" s="66">
        <v>2</v>
      </c>
      <c r="G9" s="60">
        <v>1</v>
      </c>
      <c r="H9" s="67">
        <f>D9*F9*G9</f>
        <v>8</v>
      </c>
      <c r="I9" s="83"/>
    </row>
    <row r="10" spans="1:9" x14ac:dyDescent="0.25">
      <c r="A10" s="84"/>
      <c r="B10" s="62"/>
      <c r="C10" s="63"/>
      <c r="D10" s="61"/>
      <c r="E10" s="61"/>
      <c r="F10" s="61"/>
      <c r="G10" s="68" t="s">
        <v>3</v>
      </c>
      <c r="H10" s="79">
        <f>SUM(H9)</f>
        <v>8</v>
      </c>
      <c r="I10" s="85" t="s">
        <v>96</v>
      </c>
    </row>
    <row r="11" spans="1:9" x14ac:dyDescent="0.25">
      <c r="A11" s="205"/>
      <c r="B11" s="206"/>
      <c r="C11" s="206"/>
      <c r="D11" s="206"/>
      <c r="E11" s="206"/>
      <c r="F11" s="206"/>
      <c r="G11" s="206"/>
      <c r="H11" s="206"/>
      <c r="I11" s="207"/>
    </row>
    <row r="12" spans="1:9" ht="51" x14ac:dyDescent="0.25">
      <c r="A12" s="6" t="s">
        <v>18</v>
      </c>
      <c r="B12" s="96" t="s">
        <v>124</v>
      </c>
      <c r="C12" s="69"/>
      <c r="D12" s="58" t="s">
        <v>56</v>
      </c>
      <c r="E12" s="59"/>
      <c r="F12" s="60" t="s">
        <v>57</v>
      </c>
      <c r="G12" s="61" t="s">
        <v>84</v>
      </c>
      <c r="H12" s="59"/>
      <c r="I12" s="86"/>
    </row>
    <row r="13" spans="1:9" x14ac:dyDescent="0.25">
      <c r="A13" s="82"/>
      <c r="B13" s="53" t="s">
        <v>105</v>
      </c>
      <c r="C13" s="69"/>
      <c r="D13" s="64">
        <v>2</v>
      </c>
      <c r="E13" s="139"/>
      <c r="F13" s="66">
        <v>6</v>
      </c>
      <c r="G13" s="60">
        <v>1</v>
      </c>
      <c r="H13" s="67">
        <f>D13*F13</f>
        <v>12</v>
      </c>
      <c r="I13" s="87"/>
    </row>
    <row r="14" spans="1:9" x14ac:dyDescent="0.25">
      <c r="A14" s="84"/>
      <c r="B14" s="53"/>
      <c r="C14" s="69"/>
      <c r="D14" s="64"/>
      <c r="E14" s="71"/>
      <c r="F14" s="71"/>
      <c r="G14" s="68" t="s">
        <v>3</v>
      </c>
      <c r="H14" s="79">
        <f>SUM(H13)</f>
        <v>12</v>
      </c>
      <c r="I14" s="85" t="s">
        <v>96</v>
      </c>
    </row>
    <row r="15" spans="1:9" x14ac:dyDescent="0.25">
      <c r="A15" s="193"/>
      <c r="B15" s="194"/>
      <c r="C15" s="194"/>
      <c r="D15" s="194"/>
      <c r="E15" s="194"/>
      <c r="F15" s="194"/>
      <c r="G15" s="194"/>
      <c r="H15" s="194"/>
      <c r="I15" s="195"/>
    </row>
    <row r="16" spans="1:9" x14ac:dyDescent="0.25">
      <c r="A16" s="88" t="s">
        <v>62</v>
      </c>
      <c r="B16" s="202" t="s">
        <v>99</v>
      </c>
      <c r="C16" s="203"/>
      <c r="D16" s="203"/>
      <c r="E16" s="203"/>
      <c r="F16" s="203"/>
      <c r="G16" s="203"/>
      <c r="H16" s="203"/>
      <c r="I16" s="204"/>
    </row>
    <row r="17" spans="1:9" ht="25.5" x14ac:dyDescent="0.25">
      <c r="A17" s="6" t="s">
        <v>8</v>
      </c>
      <c r="B17" s="96" t="s">
        <v>100</v>
      </c>
      <c r="C17" s="69"/>
      <c r="D17" s="70" t="s">
        <v>58</v>
      </c>
      <c r="E17" s="72" t="s">
        <v>59</v>
      </c>
      <c r="F17" s="70" t="s">
        <v>60</v>
      </c>
      <c r="G17" s="73"/>
      <c r="H17" s="58"/>
      <c r="I17" s="90"/>
    </row>
    <row r="18" spans="1:9" x14ac:dyDescent="0.25">
      <c r="A18" s="91"/>
      <c r="B18" s="73" t="s">
        <v>106</v>
      </c>
      <c r="C18" s="69"/>
      <c r="D18" s="92"/>
      <c r="E18" s="74"/>
      <c r="F18" s="74">
        <v>2607.25</v>
      </c>
      <c r="G18" s="73"/>
      <c r="H18" s="58"/>
      <c r="I18" s="90"/>
    </row>
    <row r="19" spans="1:9" x14ac:dyDescent="0.25">
      <c r="A19" s="93"/>
      <c r="B19" s="75"/>
      <c r="C19" s="69"/>
      <c r="D19" s="73"/>
      <c r="E19" s="73"/>
      <c r="F19" s="73"/>
      <c r="G19" s="68" t="s">
        <v>3</v>
      </c>
      <c r="H19" s="79">
        <f>SUM(F18:F18)</f>
        <v>2607.25</v>
      </c>
      <c r="I19" s="85" t="s">
        <v>96</v>
      </c>
    </row>
    <row r="20" spans="1:9" x14ac:dyDescent="0.25">
      <c r="A20" s="196"/>
      <c r="B20" s="197"/>
      <c r="C20" s="197"/>
      <c r="D20" s="197"/>
      <c r="E20" s="197"/>
      <c r="F20" s="197"/>
      <c r="G20" s="197"/>
      <c r="H20" s="197"/>
      <c r="I20" s="198"/>
    </row>
    <row r="21" spans="1:9" ht="38.25" x14ac:dyDescent="0.25">
      <c r="A21" s="6" t="s">
        <v>9</v>
      </c>
      <c r="B21" s="54" t="s">
        <v>108</v>
      </c>
      <c r="C21" s="70"/>
      <c r="D21" s="138" t="s">
        <v>58</v>
      </c>
      <c r="E21" s="72" t="s">
        <v>59</v>
      </c>
      <c r="F21" s="138" t="s">
        <v>60</v>
      </c>
      <c r="G21" s="70"/>
      <c r="H21" s="58"/>
      <c r="I21" s="89"/>
    </row>
    <row r="22" spans="1:9" x14ac:dyDescent="0.25">
      <c r="A22" s="82"/>
      <c r="B22" s="73" t="s">
        <v>106</v>
      </c>
      <c r="C22" s="70"/>
      <c r="D22" s="92"/>
      <c r="E22" s="74"/>
      <c r="F22" s="74">
        <v>2607.25</v>
      </c>
      <c r="G22" s="76"/>
      <c r="H22" s="77"/>
      <c r="I22" s="89"/>
    </row>
    <row r="23" spans="1:9" x14ac:dyDescent="0.25">
      <c r="A23" s="113"/>
      <c r="B23" s="114"/>
      <c r="C23" s="115"/>
      <c r="D23" s="116"/>
      <c r="E23" s="117"/>
      <c r="F23" s="118"/>
      <c r="G23" s="68" t="s">
        <v>3</v>
      </c>
      <c r="H23" s="79">
        <f>F22</f>
        <v>2607.25</v>
      </c>
      <c r="I23" s="85" t="s">
        <v>96</v>
      </c>
    </row>
    <row r="24" spans="1:9" x14ac:dyDescent="0.25">
      <c r="A24" s="193"/>
      <c r="B24" s="194"/>
      <c r="C24" s="194"/>
      <c r="D24" s="194"/>
      <c r="E24" s="194"/>
      <c r="F24" s="194"/>
      <c r="G24" s="194"/>
      <c r="H24" s="194"/>
      <c r="I24" s="195"/>
    </row>
    <row r="25" spans="1:9" ht="25.5" x14ac:dyDescent="0.25">
      <c r="A25" s="127" t="s">
        <v>11</v>
      </c>
      <c r="B25" s="54" t="s">
        <v>107</v>
      </c>
      <c r="C25" s="129"/>
      <c r="D25" s="138" t="s">
        <v>58</v>
      </c>
      <c r="E25" s="72" t="s">
        <v>59</v>
      </c>
      <c r="F25" s="138" t="s">
        <v>60</v>
      </c>
      <c r="G25" s="129"/>
      <c r="H25" s="58"/>
      <c r="I25" s="89"/>
    </row>
    <row r="26" spans="1:9" x14ac:dyDescent="0.25">
      <c r="A26" s="94"/>
      <c r="B26" s="143" t="s">
        <v>106</v>
      </c>
      <c r="C26" s="129"/>
      <c r="D26" s="92"/>
      <c r="E26" s="74"/>
      <c r="F26" s="74">
        <v>107.7</v>
      </c>
      <c r="G26" s="128"/>
      <c r="H26" s="77"/>
      <c r="I26" s="89"/>
    </row>
    <row r="27" spans="1:9" x14ac:dyDescent="0.25">
      <c r="A27" s="94"/>
      <c r="B27" s="78"/>
      <c r="C27" s="69"/>
      <c r="D27" s="119"/>
      <c r="E27" s="120"/>
      <c r="F27" s="53"/>
      <c r="G27" s="68" t="s">
        <v>3</v>
      </c>
      <c r="H27" s="79">
        <f>F26</f>
        <v>107.7</v>
      </c>
      <c r="I27" s="85" t="s">
        <v>93</v>
      </c>
    </row>
    <row r="28" spans="1:9" x14ac:dyDescent="0.25">
      <c r="A28" s="190"/>
      <c r="B28" s="191"/>
      <c r="C28" s="191"/>
      <c r="D28" s="191"/>
      <c r="E28" s="191"/>
      <c r="F28" s="191"/>
      <c r="G28" s="191"/>
      <c r="H28" s="191"/>
      <c r="I28" s="192"/>
    </row>
    <row r="29" spans="1:9" x14ac:dyDescent="0.25">
      <c r="A29" s="88" t="s">
        <v>63</v>
      </c>
      <c r="B29" s="202" t="s">
        <v>101</v>
      </c>
      <c r="C29" s="203"/>
      <c r="D29" s="203"/>
      <c r="E29" s="203"/>
      <c r="F29" s="203"/>
      <c r="G29" s="203"/>
      <c r="H29" s="203"/>
      <c r="I29" s="204"/>
    </row>
    <row r="30" spans="1:9" ht="25.5" x14ac:dyDescent="0.25">
      <c r="A30" s="140" t="s">
        <v>10</v>
      </c>
      <c r="B30" s="96" t="s">
        <v>100</v>
      </c>
      <c r="C30" s="69"/>
      <c r="D30" s="142" t="s">
        <v>58</v>
      </c>
      <c r="E30" s="72" t="s">
        <v>59</v>
      </c>
      <c r="F30" s="142" t="s">
        <v>60</v>
      </c>
      <c r="G30" s="73"/>
      <c r="H30" s="58"/>
      <c r="I30" s="90"/>
    </row>
    <row r="31" spans="1:9" x14ac:dyDescent="0.25">
      <c r="A31" s="91"/>
      <c r="B31" s="73" t="s">
        <v>127</v>
      </c>
      <c r="C31" s="69"/>
      <c r="D31" s="92"/>
      <c r="E31" s="74"/>
      <c r="F31" s="74">
        <v>995.73</v>
      </c>
      <c r="G31" s="73"/>
      <c r="H31" s="58"/>
      <c r="I31" s="90"/>
    </row>
    <row r="32" spans="1:9" x14ac:dyDescent="0.25">
      <c r="A32" s="93"/>
      <c r="B32" s="75"/>
      <c r="C32" s="69"/>
      <c r="D32" s="73"/>
      <c r="E32" s="73"/>
      <c r="F32" s="73"/>
      <c r="G32" s="68" t="s">
        <v>3</v>
      </c>
      <c r="H32" s="79">
        <f>SUM(F31:F31)</f>
        <v>995.73</v>
      </c>
      <c r="I32" s="85" t="s">
        <v>96</v>
      </c>
    </row>
    <row r="33" spans="1:9" x14ac:dyDescent="0.25">
      <c r="A33" s="196"/>
      <c r="B33" s="197"/>
      <c r="C33" s="197"/>
      <c r="D33" s="197"/>
      <c r="E33" s="197"/>
      <c r="F33" s="197"/>
      <c r="G33" s="197"/>
      <c r="H33" s="197"/>
      <c r="I33" s="198"/>
    </row>
    <row r="34" spans="1:9" ht="38.25" x14ac:dyDescent="0.25">
      <c r="A34" s="140" t="s">
        <v>12</v>
      </c>
      <c r="B34" s="54" t="s">
        <v>108</v>
      </c>
      <c r="C34" s="142"/>
      <c r="D34" s="142" t="s">
        <v>58</v>
      </c>
      <c r="E34" s="72" t="s">
        <v>59</v>
      </c>
      <c r="F34" s="142" t="s">
        <v>60</v>
      </c>
      <c r="G34" s="142"/>
      <c r="H34" s="58"/>
      <c r="I34" s="89"/>
    </row>
    <row r="35" spans="1:9" x14ac:dyDescent="0.25">
      <c r="A35" s="82"/>
      <c r="B35" s="73" t="s">
        <v>127</v>
      </c>
      <c r="C35" s="142"/>
      <c r="D35" s="92"/>
      <c r="E35" s="74"/>
      <c r="F35" s="74">
        <v>995.73</v>
      </c>
      <c r="G35" s="141"/>
      <c r="H35" s="77"/>
      <c r="I35" s="89"/>
    </row>
    <row r="36" spans="1:9" x14ac:dyDescent="0.25">
      <c r="A36" s="113"/>
      <c r="B36" s="114"/>
      <c r="C36" s="115"/>
      <c r="D36" s="116"/>
      <c r="E36" s="117"/>
      <c r="F36" s="118"/>
      <c r="G36" s="68" t="s">
        <v>3</v>
      </c>
      <c r="H36" s="79">
        <f>F35</f>
        <v>995.73</v>
      </c>
      <c r="I36" s="85" t="s">
        <v>96</v>
      </c>
    </row>
    <row r="37" spans="1:9" x14ac:dyDescent="0.25">
      <c r="A37" s="193"/>
      <c r="B37" s="194"/>
      <c r="C37" s="194"/>
      <c r="D37" s="194"/>
      <c r="E37" s="194"/>
      <c r="F37" s="194"/>
      <c r="G37" s="194"/>
      <c r="H37" s="194"/>
      <c r="I37" s="195"/>
    </row>
    <row r="38" spans="1:9" ht="25.5" x14ac:dyDescent="0.25">
      <c r="A38" s="140" t="s">
        <v>16</v>
      </c>
      <c r="B38" s="54" t="s">
        <v>107</v>
      </c>
      <c r="C38" s="142"/>
      <c r="D38" s="142" t="s">
        <v>58</v>
      </c>
      <c r="E38" s="72" t="s">
        <v>59</v>
      </c>
      <c r="F38" s="142" t="s">
        <v>60</v>
      </c>
      <c r="G38" s="142"/>
      <c r="H38" s="58"/>
      <c r="I38" s="89"/>
    </row>
    <row r="39" spans="1:9" x14ac:dyDescent="0.25">
      <c r="A39" s="94"/>
      <c r="B39" s="143" t="s">
        <v>127</v>
      </c>
      <c r="C39" s="142"/>
      <c r="D39" s="92"/>
      <c r="E39" s="74"/>
      <c r="F39" s="74">
        <v>32.4</v>
      </c>
      <c r="G39" s="141"/>
      <c r="H39" s="77"/>
      <c r="I39" s="89"/>
    </row>
    <row r="40" spans="1:9" x14ac:dyDescent="0.25">
      <c r="A40" s="94"/>
      <c r="B40" s="78"/>
      <c r="C40" s="69"/>
      <c r="D40" s="119"/>
      <c r="E40" s="120"/>
      <c r="F40" s="53"/>
      <c r="G40" s="68" t="s">
        <v>3</v>
      </c>
      <c r="H40" s="79">
        <f>F39</f>
        <v>32.4</v>
      </c>
      <c r="I40" s="85" t="s">
        <v>93</v>
      </c>
    </row>
    <row r="41" spans="1:9" x14ac:dyDescent="0.25">
      <c r="A41" s="190"/>
      <c r="B41" s="191"/>
      <c r="C41" s="191"/>
      <c r="D41" s="191"/>
      <c r="E41" s="191"/>
      <c r="F41" s="191"/>
      <c r="G41" s="191"/>
      <c r="H41" s="191"/>
      <c r="I41" s="192"/>
    </row>
    <row r="42" spans="1:9" x14ac:dyDescent="0.25">
      <c r="A42" s="88" t="s">
        <v>64</v>
      </c>
      <c r="B42" s="202" t="s">
        <v>128</v>
      </c>
      <c r="C42" s="203"/>
      <c r="D42" s="203"/>
      <c r="E42" s="203"/>
      <c r="F42" s="203"/>
      <c r="G42" s="203"/>
      <c r="H42" s="203"/>
      <c r="I42" s="204"/>
    </row>
    <row r="43" spans="1:9" ht="25.5" x14ac:dyDescent="0.25">
      <c r="A43" s="140" t="s">
        <v>17</v>
      </c>
      <c r="B43" s="96" t="s">
        <v>100</v>
      </c>
      <c r="C43" s="69"/>
      <c r="D43" s="142" t="s">
        <v>58</v>
      </c>
      <c r="E43" s="72" t="s">
        <v>59</v>
      </c>
      <c r="F43" s="142" t="s">
        <v>60</v>
      </c>
      <c r="G43" s="73"/>
      <c r="H43" s="58"/>
      <c r="I43" s="90"/>
    </row>
    <row r="44" spans="1:9" x14ac:dyDescent="0.25">
      <c r="A44" s="91"/>
      <c r="B44" s="73" t="s">
        <v>127</v>
      </c>
      <c r="C44" s="69"/>
      <c r="D44" s="92"/>
      <c r="E44" s="74"/>
      <c r="F44" s="74">
        <v>1719.09</v>
      </c>
      <c r="G44" s="73"/>
      <c r="H44" s="58"/>
      <c r="I44" s="90"/>
    </row>
    <row r="45" spans="1:9" x14ac:dyDescent="0.25">
      <c r="A45" s="93"/>
      <c r="B45" s="75"/>
      <c r="C45" s="69"/>
      <c r="D45" s="73"/>
      <c r="E45" s="73"/>
      <c r="F45" s="73"/>
      <c r="G45" s="68" t="s">
        <v>3</v>
      </c>
      <c r="H45" s="79">
        <f>SUM(F44:F44)</f>
        <v>1719.09</v>
      </c>
      <c r="I45" s="85" t="s">
        <v>96</v>
      </c>
    </row>
    <row r="46" spans="1:9" x14ac:dyDescent="0.25">
      <c r="A46" s="196"/>
      <c r="B46" s="197"/>
      <c r="C46" s="197"/>
      <c r="D46" s="197"/>
      <c r="E46" s="197"/>
      <c r="F46" s="197"/>
      <c r="G46" s="197"/>
      <c r="H46" s="197"/>
      <c r="I46" s="198"/>
    </row>
    <row r="47" spans="1:9" ht="38.25" x14ac:dyDescent="0.25">
      <c r="A47" s="140" t="s">
        <v>129</v>
      </c>
      <c r="B47" s="54" t="s">
        <v>108</v>
      </c>
      <c r="C47" s="142"/>
      <c r="D47" s="142" t="s">
        <v>58</v>
      </c>
      <c r="E47" s="72" t="s">
        <v>59</v>
      </c>
      <c r="F47" s="142" t="s">
        <v>60</v>
      </c>
      <c r="G47" s="142"/>
      <c r="H47" s="58"/>
      <c r="I47" s="89"/>
    </row>
    <row r="48" spans="1:9" x14ac:dyDescent="0.25">
      <c r="A48" s="82"/>
      <c r="B48" s="73" t="s">
        <v>134</v>
      </c>
      <c r="C48" s="142"/>
      <c r="D48" s="92"/>
      <c r="E48" s="74"/>
      <c r="F48" s="74">
        <v>1719.09</v>
      </c>
      <c r="G48" s="141"/>
      <c r="H48" s="77"/>
      <c r="I48" s="89"/>
    </row>
    <row r="49" spans="1:9" x14ac:dyDescent="0.25">
      <c r="A49" s="113"/>
      <c r="B49" s="114"/>
      <c r="C49" s="115"/>
      <c r="D49" s="116"/>
      <c r="E49" s="117"/>
      <c r="F49" s="118"/>
      <c r="G49" s="68" t="s">
        <v>3</v>
      </c>
      <c r="H49" s="79">
        <f>F48</f>
        <v>1719.09</v>
      </c>
      <c r="I49" s="85" t="s">
        <v>96</v>
      </c>
    </row>
    <row r="50" spans="1:9" x14ac:dyDescent="0.25">
      <c r="A50" s="193"/>
      <c r="B50" s="194"/>
      <c r="C50" s="194"/>
      <c r="D50" s="194"/>
      <c r="E50" s="194"/>
      <c r="F50" s="194"/>
      <c r="G50" s="194"/>
      <c r="H50" s="194"/>
      <c r="I50" s="195"/>
    </row>
    <row r="51" spans="1:9" ht="25.5" x14ac:dyDescent="0.25">
      <c r="A51" s="140" t="s">
        <v>130</v>
      </c>
      <c r="B51" s="54" t="s">
        <v>107</v>
      </c>
      <c r="C51" s="142"/>
      <c r="D51" s="142" t="s">
        <v>58</v>
      </c>
      <c r="E51" s="72" t="s">
        <v>59</v>
      </c>
      <c r="F51" s="142" t="s">
        <v>60</v>
      </c>
      <c r="G51" s="142"/>
      <c r="H51" s="58"/>
      <c r="I51" s="89"/>
    </row>
    <row r="52" spans="1:9" x14ac:dyDescent="0.25">
      <c r="A52" s="94"/>
      <c r="B52" s="143" t="s">
        <v>134</v>
      </c>
      <c r="C52" s="142"/>
      <c r="D52" s="92"/>
      <c r="E52" s="74"/>
      <c r="F52" s="74">
        <v>78.31</v>
      </c>
      <c r="G52" s="141"/>
      <c r="H52" s="77"/>
      <c r="I52" s="89"/>
    </row>
    <row r="53" spans="1:9" x14ac:dyDescent="0.25">
      <c r="A53" s="94"/>
      <c r="B53" s="78"/>
      <c r="C53" s="69"/>
      <c r="D53" s="119"/>
      <c r="E53" s="120"/>
      <c r="F53" s="53"/>
      <c r="G53" s="68" t="s">
        <v>3</v>
      </c>
      <c r="H53" s="79">
        <f>F52</f>
        <v>78.31</v>
      </c>
      <c r="I53" s="85" t="s">
        <v>93</v>
      </c>
    </row>
    <row r="54" spans="1:9" x14ac:dyDescent="0.25">
      <c r="A54" s="193"/>
      <c r="B54" s="194"/>
      <c r="C54" s="194"/>
      <c r="D54" s="194"/>
      <c r="E54" s="194"/>
      <c r="F54" s="194"/>
      <c r="G54" s="194"/>
      <c r="H54" s="194"/>
      <c r="I54" s="195"/>
    </row>
    <row r="55" spans="1:9" ht="25.5" x14ac:dyDescent="0.25">
      <c r="A55" s="140" t="s">
        <v>131</v>
      </c>
      <c r="B55" s="54" t="s">
        <v>103</v>
      </c>
      <c r="C55" s="142"/>
      <c r="D55" s="142" t="s">
        <v>58</v>
      </c>
      <c r="E55" s="72" t="s">
        <v>59</v>
      </c>
      <c r="F55" s="142" t="s">
        <v>60</v>
      </c>
      <c r="G55" s="142"/>
      <c r="H55" s="58"/>
      <c r="I55" s="89"/>
    </row>
    <row r="56" spans="1:9" x14ac:dyDescent="0.25">
      <c r="A56" s="94"/>
      <c r="B56" s="143" t="s">
        <v>135</v>
      </c>
      <c r="C56" s="142"/>
      <c r="D56" s="92">
        <v>44</v>
      </c>
      <c r="E56" s="74"/>
      <c r="F56" s="74">
        <f>D56</f>
        <v>44</v>
      </c>
      <c r="G56" s="141"/>
      <c r="H56" s="77"/>
      <c r="I56" s="89"/>
    </row>
    <row r="57" spans="1:9" x14ac:dyDescent="0.25">
      <c r="A57" s="94"/>
      <c r="B57" s="78"/>
      <c r="C57" s="69"/>
      <c r="D57" s="119"/>
      <c r="E57" s="120"/>
      <c r="F57" s="53"/>
      <c r="G57" s="68" t="s">
        <v>3</v>
      </c>
      <c r="H57" s="79">
        <f>F56</f>
        <v>44</v>
      </c>
      <c r="I57" s="85" t="s">
        <v>93</v>
      </c>
    </row>
    <row r="58" spans="1:9" x14ac:dyDescent="0.25">
      <c r="A58" s="193"/>
      <c r="B58" s="194"/>
      <c r="C58" s="194"/>
      <c r="D58" s="194"/>
      <c r="E58" s="194"/>
      <c r="F58" s="194"/>
      <c r="G58" s="194"/>
      <c r="H58" s="194"/>
      <c r="I58" s="195"/>
    </row>
    <row r="59" spans="1:9" ht="25.5" x14ac:dyDescent="0.25">
      <c r="A59" s="140" t="s">
        <v>132</v>
      </c>
      <c r="B59" s="54" t="s">
        <v>104</v>
      </c>
      <c r="C59" s="142"/>
      <c r="D59" s="142" t="s">
        <v>58</v>
      </c>
      <c r="E59" s="72" t="s">
        <v>59</v>
      </c>
      <c r="F59" s="142" t="s">
        <v>60</v>
      </c>
      <c r="G59" s="142"/>
      <c r="H59" s="58"/>
      <c r="I59" s="89"/>
    </row>
    <row r="60" spans="1:9" x14ac:dyDescent="0.25">
      <c r="A60" s="94"/>
      <c r="B60" s="143" t="s">
        <v>135</v>
      </c>
      <c r="C60" s="142"/>
      <c r="D60" s="92"/>
      <c r="E60" s="74"/>
      <c r="F60" s="74">
        <v>1</v>
      </c>
      <c r="G60" s="141"/>
      <c r="H60" s="77"/>
      <c r="I60" s="89"/>
    </row>
    <row r="61" spans="1:9" x14ac:dyDescent="0.25">
      <c r="A61" s="94"/>
      <c r="B61" s="78"/>
      <c r="C61" s="69"/>
      <c r="D61" s="119"/>
      <c r="E61" s="120"/>
      <c r="F61" s="53"/>
      <c r="G61" s="68" t="s">
        <v>3</v>
      </c>
      <c r="H61" s="79">
        <f>F60</f>
        <v>1</v>
      </c>
      <c r="I61" s="85" t="s">
        <v>95</v>
      </c>
    </row>
    <row r="62" spans="1:9" x14ac:dyDescent="0.25">
      <c r="A62" s="193"/>
      <c r="B62" s="194"/>
      <c r="C62" s="194"/>
      <c r="D62" s="194"/>
      <c r="E62" s="194"/>
      <c r="F62" s="194"/>
      <c r="G62" s="194"/>
      <c r="H62" s="194"/>
      <c r="I62" s="195"/>
    </row>
    <row r="63" spans="1:9" ht="25.5" x14ac:dyDescent="0.25">
      <c r="A63" s="140" t="s">
        <v>133</v>
      </c>
      <c r="B63" s="54" t="s">
        <v>94</v>
      </c>
      <c r="C63" s="142"/>
      <c r="D63" s="142" t="s">
        <v>58</v>
      </c>
      <c r="E63" s="72" t="s">
        <v>59</v>
      </c>
      <c r="F63" s="142" t="s">
        <v>60</v>
      </c>
      <c r="G63" s="142"/>
      <c r="H63" s="58"/>
      <c r="I63" s="89"/>
    </row>
    <row r="64" spans="1:9" x14ac:dyDescent="0.25">
      <c r="A64" s="94"/>
      <c r="B64" s="143" t="s">
        <v>135</v>
      </c>
      <c r="C64" s="142"/>
      <c r="D64" s="92"/>
      <c r="E64" s="74"/>
      <c r="F64" s="74">
        <v>1</v>
      </c>
      <c r="G64" s="141"/>
      <c r="H64" s="77"/>
      <c r="I64" s="89"/>
    </row>
    <row r="65" spans="1:9" x14ac:dyDescent="0.25">
      <c r="A65" s="94"/>
      <c r="B65" s="78"/>
      <c r="C65" s="69"/>
      <c r="D65" s="119"/>
      <c r="E65" s="120"/>
      <c r="F65" s="53"/>
      <c r="G65" s="68" t="s">
        <v>3</v>
      </c>
      <c r="H65" s="79">
        <f>F64</f>
        <v>1</v>
      </c>
      <c r="I65" s="85" t="s">
        <v>95</v>
      </c>
    </row>
    <row r="66" spans="1:9" x14ac:dyDescent="0.25">
      <c r="A66" s="193"/>
      <c r="B66" s="194"/>
      <c r="C66" s="194"/>
      <c r="D66" s="194"/>
      <c r="E66" s="194"/>
      <c r="F66" s="194"/>
      <c r="G66" s="194"/>
      <c r="H66" s="194"/>
      <c r="I66" s="195"/>
    </row>
    <row r="67" spans="1:9" ht="25.5" x14ac:dyDescent="0.25">
      <c r="A67" s="140" t="s">
        <v>136</v>
      </c>
      <c r="B67" s="54" t="s">
        <v>138</v>
      </c>
      <c r="C67" s="142"/>
      <c r="D67" s="142" t="s">
        <v>58</v>
      </c>
      <c r="E67" s="72" t="s">
        <v>59</v>
      </c>
      <c r="F67" s="142" t="s">
        <v>60</v>
      </c>
      <c r="G67" s="142"/>
      <c r="H67" s="58"/>
      <c r="I67" s="89"/>
    </row>
    <row r="68" spans="1:9" x14ac:dyDescent="0.25">
      <c r="A68" s="94"/>
      <c r="B68" s="143" t="s">
        <v>135</v>
      </c>
      <c r="C68" s="142"/>
      <c r="D68" s="92"/>
      <c r="E68" s="74"/>
      <c r="F68" s="74">
        <v>1</v>
      </c>
      <c r="G68" s="141"/>
      <c r="H68" s="77"/>
      <c r="I68" s="89"/>
    </row>
    <row r="69" spans="1:9" x14ac:dyDescent="0.25">
      <c r="A69" s="94"/>
      <c r="B69" s="78"/>
      <c r="C69" s="69"/>
      <c r="D69" s="119"/>
      <c r="E69" s="120"/>
      <c r="F69" s="53"/>
      <c r="G69" s="68" t="s">
        <v>3</v>
      </c>
      <c r="H69" s="79">
        <f>F68</f>
        <v>1</v>
      </c>
      <c r="I69" s="85" t="s">
        <v>93</v>
      </c>
    </row>
    <row r="70" spans="1:9" ht="15.75" thickBot="1" x14ac:dyDescent="0.3">
      <c r="A70" s="220"/>
      <c r="B70" s="221"/>
      <c r="C70" s="221"/>
      <c r="D70" s="221"/>
      <c r="E70" s="221"/>
      <c r="F70" s="221"/>
      <c r="G70" s="221"/>
      <c r="H70" s="221"/>
      <c r="I70" s="222"/>
    </row>
    <row r="71" spans="1:9" x14ac:dyDescent="0.25">
      <c r="A71" s="95"/>
      <c r="B71" s="95"/>
      <c r="C71" s="95"/>
      <c r="D71" s="95"/>
      <c r="E71" s="95"/>
      <c r="F71" s="95"/>
      <c r="G71" s="95"/>
      <c r="H71" s="95"/>
      <c r="I71" s="95"/>
    </row>
    <row r="72" spans="1:9" x14ac:dyDescent="0.25">
      <c r="A72" s="95"/>
      <c r="B72" s="95"/>
      <c r="C72" s="95"/>
      <c r="D72" s="95"/>
      <c r="E72" s="95"/>
      <c r="F72" s="95"/>
      <c r="G72" s="95"/>
      <c r="H72" s="95"/>
      <c r="I72" s="95"/>
    </row>
    <row r="73" spans="1:9" ht="15" customHeight="1" x14ac:dyDescent="0.25">
      <c r="A73" s="223" t="s">
        <v>52</v>
      </c>
      <c r="B73" s="223"/>
      <c r="C73" s="223"/>
      <c r="D73" s="223"/>
      <c r="E73" s="223"/>
      <c r="F73" s="223"/>
      <c r="G73" s="223"/>
      <c r="H73" s="223"/>
      <c r="I73" s="223"/>
    </row>
    <row r="74" spans="1:9" ht="15" customHeight="1" x14ac:dyDescent="0.25">
      <c r="A74" s="224" t="s">
        <v>65</v>
      </c>
      <c r="B74" s="224"/>
      <c r="C74" s="224"/>
      <c r="D74" s="224"/>
      <c r="E74" s="224"/>
      <c r="F74" s="224"/>
      <c r="G74" s="224"/>
      <c r="H74" s="224"/>
      <c r="I74" s="224"/>
    </row>
  </sheetData>
  <mergeCells count="30">
    <mergeCell ref="A70:I70"/>
    <mergeCell ref="A73:I73"/>
    <mergeCell ref="A74:I74"/>
    <mergeCell ref="B29:I29"/>
    <mergeCell ref="A50:I50"/>
    <mergeCell ref="A54:I54"/>
    <mergeCell ref="A58:I58"/>
    <mergeCell ref="A62:I62"/>
    <mergeCell ref="A66:I66"/>
    <mergeCell ref="A46:I46"/>
    <mergeCell ref="B42:I42"/>
    <mergeCell ref="A1:I1"/>
    <mergeCell ref="A2:I2"/>
    <mergeCell ref="A3:I3"/>
    <mergeCell ref="A4:I4"/>
    <mergeCell ref="A5:A6"/>
    <mergeCell ref="B5:B6"/>
    <mergeCell ref="C5:C6"/>
    <mergeCell ref="A20:I20"/>
    <mergeCell ref="D5:F6"/>
    <mergeCell ref="G5:I6"/>
    <mergeCell ref="B16:I16"/>
    <mergeCell ref="B7:I7"/>
    <mergeCell ref="A11:I11"/>
    <mergeCell ref="A15:I15"/>
    <mergeCell ref="A28:I28"/>
    <mergeCell ref="A37:I37"/>
    <mergeCell ref="A24:I24"/>
    <mergeCell ref="A33:I33"/>
    <mergeCell ref="A41:I41"/>
  </mergeCells>
  <pageMargins left="0.82677165354330717" right="0.23622047244094491" top="0.74803149606299213" bottom="0.74803149606299213" header="0.31496062992125984" footer="0.31496062992125984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zoomScaleNormal="100" workbookViewId="0">
      <selection activeCell="S6" sqref="S6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3.5703125" style="1" bestFit="1" customWidth="1"/>
    <col min="4" max="4" width="6.7109375" style="1" bestFit="1" customWidth="1"/>
    <col min="5" max="5" width="5.28515625" style="1" bestFit="1" customWidth="1"/>
    <col min="6" max="6" width="4.28515625" style="1" customWidth="1"/>
    <col min="7" max="7" width="5.28515625" style="1" customWidth="1"/>
    <col min="8" max="8" width="4.28515625" style="1" customWidth="1"/>
    <col min="9" max="13" width="5.28515625" style="1" customWidth="1"/>
    <col min="14" max="14" width="4.28515625" style="1" bestFit="1" customWidth="1"/>
    <col min="15" max="16" width="5.28515625" style="1" bestFit="1" customWidth="1"/>
    <col min="17" max="17" width="14.28515625" style="1" bestFit="1" customWidth="1"/>
    <col min="18" max="19" width="17.5703125" style="1" bestFit="1" customWidth="1"/>
    <col min="20" max="20" width="18.85546875" style="1" bestFit="1" customWidth="1"/>
    <col min="21" max="21" width="16.7109375" style="1" bestFit="1" customWidth="1"/>
    <col min="22" max="22" width="18.5703125" style="1" bestFit="1" customWidth="1"/>
    <col min="23" max="247" width="9.140625" style="1"/>
    <col min="248" max="248" width="9.42578125" style="1" bestFit="1" customWidth="1"/>
    <col min="249" max="249" width="25.85546875" style="1" customWidth="1"/>
    <col min="250" max="250" width="13.7109375" style="1" bestFit="1" customWidth="1"/>
    <col min="251" max="251" width="9.140625" style="1" customWidth="1"/>
    <col min="252" max="252" width="10" style="1" bestFit="1" customWidth="1"/>
    <col min="253" max="253" width="8.28515625" style="1" customWidth="1"/>
    <col min="254" max="254" width="10" style="1" bestFit="1" customWidth="1"/>
    <col min="255" max="255" width="7.5703125" style="1" customWidth="1"/>
    <col min="256" max="256" width="11" style="1" bestFit="1" customWidth="1"/>
    <col min="257" max="257" width="8.28515625" style="1" customWidth="1"/>
    <col min="258" max="258" width="11" style="1" bestFit="1" customWidth="1"/>
    <col min="259" max="259" width="8" style="1" customWidth="1"/>
    <col min="260" max="260" width="11.140625" style="1" customWidth="1"/>
    <col min="261" max="261" width="8.5703125" style="1" customWidth="1"/>
    <col min="262" max="503" width="9.140625" style="1"/>
    <col min="504" max="504" width="9.42578125" style="1" bestFit="1" customWidth="1"/>
    <col min="505" max="505" width="25.85546875" style="1" customWidth="1"/>
    <col min="506" max="506" width="13.7109375" style="1" bestFit="1" customWidth="1"/>
    <col min="507" max="507" width="9.140625" style="1" customWidth="1"/>
    <col min="508" max="508" width="10" style="1" bestFit="1" customWidth="1"/>
    <col min="509" max="509" width="8.28515625" style="1" customWidth="1"/>
    <col min="510" max="510" width="10" style="1" bestFit="1" customWidth="1"/>
    <col min="511" max="511" width="7.5703125" style="1" customWidth="1"/>
    <col min="512" max="512" width="11" style="1" bestFit="1" customWidth="1"/>
    <col min="513" max="513" width="8.28515625" style="1" customWidth="1"/>
    <col min="514" max="514" width="11" style="1" bestFit="1" customWidth="1"/>
    <col min="515" max="515" width="8" style="1" customWidth="1"/>
    <col min="516" max="516" width="11.140625" style="1" customWidth="1"/>
    <col min="517" max="517" width="8.5703125" style="1" customWidth="1"/>
    <col min="518" max="759" width="9.140625" style="1"/>
    <col min="760" max="760" width="9.42578125" style="1" bestFit="1" customWidth="1"/>
    <col min="761" max="761" width="25.85546875" style="1" customWidth="1"/>
    <col min="762" max="762" width="13.7109375" style="1" bestFit="1" customWidth="1"/>
    <col min="763" max="763" width="9.140625" style="1" customWidth="1"/>
    <col min="764" max="764" width="10" style="1" bestFit="1" customWidth="1"/>
    <col min="765" max="765" width="8.28515625" style="1" customWidth="1"/>
    <col min="766" max="766" width="10" style="1" bestFit="1" customWidth="1"/>
    <col min="767" max="767" width="7.5703125" style="1" customWidth="1"/>
    <col min="768" max="768" width="11" style="1" bestFit="1" customWidth="1"/>
    <col min="769" max="769" width="8.28515625" style="1" customWidth="1"/>
    <col min="770" max="770" width="11" style="1" bestFit="1" customWidth="1"/>
    <col min="771" max="771" width="8" style="1" customWidth="1"/>
    <col min="772" max="772" width="11.140625" style="1" customWidth="1"/>
    <col min="773" max="773" width="8.5703125" style="1" customWidth="1"/>
    <col min="774" max="1015" width="9.140625" style="1"/>
    <col min="1016" max="1016" width="9.42578125" style="1" bestFit="1" customWidth="1"/>
    <col min="1017" max="1017" width="25.85546875" style="1" customWidth="1"/>
    <col min="1018" max="1018" width="13.7109375" style="1" bestFit="1" customWidth="1"/>
    <col min="1019" max="1019" width="9.140625" style="1" customWidth="1"/>
    <col min="1020" max="1020" width="10" style="1" bestFit="1" customWidth="1"/>
    <col min="1021" max="1021" width="8.28515625" style="1" customWidth="1"/>
    <col min="1022" max="1022" width="10" style="1" bestFit="1" customWidth="1"/>
    <col min="1023" max="1023" width="7.5703125" style="1" customWidth="1"/>
    <col min="1024" max="1024" width="11" style="1" bestFit="1" customWidth="1"/>
    <col min="1025" max="1025" width="8.28515625" style="1" customWidth="1"/>
    <col min="1026" max="1026" width="11" style="1" bestFit="1" customWidth="1"/>
    <col min="1027" max="1027" width="8" style="1" customWidth="1"/>
    <col min="1028" max="1028" width="11.140625" style="1" customWidth="1"/>
    <col min="1029" max="1029" width="8.5703125" style="1" customWidth="1"/>
    <col min="1030" max="1271" width="9.140625" style="1"/>
    <col min="1272" max="1272" width="9.42578125" style="1" bestFit="1" customWidth="1"/>
    <col min="1273" max="1273" width="25.85546875" style="1" customWidth="1"/>
    <col min="1274" max="1274" width="13.7109375" style="1" bestFit="1" customWidth="1"/>
    <col min="1275" max="1275" width="9.140625" style="1" customWidth="1"/>
    <col min="1276" max="1276" width="10" style="1" bestFit="1" customWidth="1"/>
    <col min="1277" max="1277" width="8.28515625" style="1" customWidth="1"/>
    <col min="1278" max="1278" width="10" style="1" bestFit="1" customWidth="1"/>
    <col min="1279" max="1279" width="7.5703125" style="1" customWidth="1"/>
    <col min="1280" max="1280" width="11" style="1" bestFit="1" customWidth="1"/>
    <col min="1281" max="1281" width="8.28515625" style="1" customWidth="1"/>
    <col min="1282" max="1282" width="11" style="1" bestFit="1" customWidth="1"/>
    <col min="1283" max="1283" width="8" style="1" customWidth="1"/>
    <col min="1284" max="1284" width="11.140625" style="1" customWidth="1"/>
    <col min="1285" max="1285" width="8.5703125" style="1" customWidth="1"/>
    <col min="1286" max="1527" width="9.140625" style="1"/>
    <col min="1528" max="1528" width="9.42578125" style="1" bestFit="1" customWidth="1"/>
    <col min="1529" max="1529" width="25.85546875" style="1" customWidth="1"/>
    <col min="1530" max="1530" width="13.7109375" style="1" bestFit="1" customWidth="1"/>
    <col min="1531" max="1531" width="9.140625" style="1" customWidth="1"/>
    <col min="1532" max="1532" width="10" style="1" bestFit="1" customWidth="1"/>
    <col min="1533" max="1533" width="8.28515625" style="1" customWidth="1"/>
    <col min="1534" max="1534" width="10" style="1" bestFit="1" customWidth="1"/>
    <col min="1535" max="1535" width="7.5703125" style="1" customWidth="1"/>
    <col min="1536" max="1536" width="11" style="1" bestFit="1" customWidth="1"/>
    <col min="1537" max="1537" width="8.28515625" style="1" customWidth="1"/>
    <col min="1538" max="1538" width="11" style="1" bestFit="1" customWidth="1"/>
    <col min="1539" max="1539" width="8" style="1" customWidth="1"/>
    <col min="1540" max="1540" width="11.140625" style="1" customWidth="1"/>
    <col min="1541" max="1541" width="8.5703125" style="1" customWidth="1"/>
    <col min="1542" max="1783" width="9.140625" style="1"/>
    <col min="1784" max="1784" width="9.42578125" style="1" bestFit="1" customWidth="1"/>
    <col min="1785" max="1785" width="25.85546875" style="1" customWidth="1"/>
    <col min="1786" max="1786" width="13.7109375" style="1" bestFit="1" customWidth="1"/>
    <col min="1787" max="1787" width="9.140625" style="1" customWidth="1"/>
    <col min="1788" max="1788" width="10" style="1" bestFit="1" customWidth="1"/>
    <col min="1789" max="1789" width="8.28515625" style="1" customWidth="1"/>
    <col min="1790" max="1790" width="10" style="1" bestFit="1" customWidth="1"/>
    <col min="1791" max="1791" width="7.5703125" style="1" customWidth="1"/>
    <col min="1792" max="1792" width="11" style="1" bestFit="1" customWidth="1"/>
    <col min="1793" max="1793" width="8.28515625" style="1" customWidth="1"/>
    <col min="1794" max="1794" width="11" style="1" bestFit="1" customWidth="1"/>
    <col min="1795" max="1795" width="8" style="1" customWidth="1"/>
    <col min="1796" max="1796" width="11.140625" style="1" customWidth="1"/>
    <col min="1797" max="1797" width="8.5703125" style="1" customWidth="1"/>
    <col min="1798" max="2039" width="9.140625" style="1"/>
    <col min="2040" max="2040" width="9.42578125" style="1" bestFit="1" customWidth="1"/>
    <col min="2041" max="2041" width="25.85546875" style="1" customWidth="1"/>
    <col min="2042" max="2042" width="13.7109375" style="1" bestFit="1" customWidth="1"/>
    <col min="2043" max="2043" width="9.140625" style="1" customWidth="1"/>
    <col min="2044" max="2044" width="10" style="1" bestFit="1" customWidth="1"/>
    <col min="2045" max="2045" width="8.28515625" style="1" customWidth="1"/>
    <col min="2046" max="2046" width="10" style="1" bestFit="1" customWidth="1"/>
    <col min="2047" max="2047" width="7.5703125" style="1" customWidth="1"/>
    <col min="2048" max="2048" width="11" style="1" bestFit="1" customWidth="1"/>
    <col min="2049" max="2049" width="8.28515625" style="1" customWidth="1"/>
    <col min="2050" max="2050" width="11" style="1" bestFit="1" customWidth="1"/>
    <col min="2051" max="2051" width="8" style="1" customWidth="1"/>
    <col min="2052" max="2052" width="11.140625" style="1" customWidth="1"/>
    <col min="2053" max="2053" width="8.5703125" style="1" customWidth="1"/>
    <col min="2054" max="2295" width="9.140625" style="1"/>
    <col min="2296" max="2296" width="9.42578125" style="1" bestFit="1" customWidth="1"/>
    <col min="2297" max="2297" width="25.85546875" style="1" customWidth="1"/>
    <col min="2298" max="2298" width="13.7109375" style="1" bestFit="1" customWidth="1"/>
    <col min="2299" max="2299" width="9.140625" style="1" customWidth="1"/>
    <col min="2300" max="2300" width="10" style="1" bestFit="1" customWidth="1"/>
    <col min="2301" max="2301" width="8.28515625" style="1" customWidth="1"/>
    <col min="2302" max="2302" width="10" style="1" bestFit="1" customWidth="1"/>
    <col min="2303" max="2303" width="7.5703125" style="1" customWidth="1"/>
    <col min="2304" max="2304" width="11" style="1" bestFit="1" customWidth="1"/>
    <col min="2305" max="2305" width="8.28515625" style="1" customWidth="1"/>
    <col min="2306" max="2306" width="11" style="1" bestFit="1" customWidth="1"/>
    <col min="2307" max="2307" width="8" style="1" customWidth="1"/>
    <col min="2308" max="2308" width="11.140625" style="1" customWidth="1"/>
    <col min="2309" max="2309" width="8.5703125" style="1" customWidth="1"/>
    <col min="2310" max="2551" width="9.140625" style="1"/>
    <col min="2552" max="2552" width="9.42578125" style="1" bestFit="1" customWidth="1"/>
    <col min="2553" max="2553" width="25.85546875" style="1" customWidth="1"/>
    <col min="2554" max="2554" width="13.7109375" style="1" bestFit="1" customWidth="1"/>
    <col min="2555" max="2555" width="9.140625" style="1" customWidth="1"/>
    <col min="2556" max="2556" width="10" style="1" bestFit="1" customWidth="1"/>
    <col min="2557" max="2557" width="8.28515625" style="1" customWidth="1"/>
    <col min="2558" max="2558" width="10" style="1" bestFit="1" customWidth="1"/>
    <col min="2559" max="2559" width="7.5703125" style="1" customWidth="1"/>
    <col min="2560" max="2560" width="11" style="1" bestFit="1" customWidth="1"/>
    <col min="2561" max="2561" width="8.28515625" style="1" customWidth="1"/>
    <col min="2562" max="2562" width="11" style="1" bestFit="1" customWidth="1"/>
    <col min="2563" max="2563" width="8" style="1" customWidth="1"/>
    <col min="2564" max="2564" width="11.140625" style="1" customWidth="1"/>
    <col min="2565" max="2565" width="8.5703125" style="1" customWidth="1"/>
    <col min="2566" max="2807" width="9.140625" style="1"/>
    <col min="2808" max="2808" width="9.42578125" style="1" bestFit="1" customWidth="1"/>
    <col min="2809" max="2809" width="25.85546875" style="1" customWidth="1"/>
    <col min="2810" max="2810" width="13.7109375" style="1" bestFit="1" customWidth="1"/>
    <col min="2811" max="2811" width="9.140625" style="1" customWidth="1"/>
    <col min="2812" max="2812" width="10" style="1" bestFit="1" customWidth="1"/>
    <col min="2813" max="2813" width="8.28515625" style="1" customWidth="1"/>
    <col min="2814" max="2814" width="10" style="1" bestFit="1" customWidth="1"/>
    <col min="2815" max="2815" width="7.5703125" style="1" customWidth="1"/>
    <col min="2816" max="2816" width="11" style="1" bestFit="1" customWidth="1"/>
    <col min="2817" max="2817" width="8.28515625" style="1" customWidth="1"/>
    <col min="2818" max="2818" width="11" style="1" bestFit="1" customWidth="1"/>
    <col min="2819" max="2819" width="8" style="1" customWidth="1"/>
    <col min="2820" max="2820" width="11.140625" style="1" customWidth="1"/>
    <col min="2821" max="2821" width="8.5703125" style="1" customWidth="1"/>
    <col min="2822" max="3063" width="9.140625" style="1"/>
    <col min="3064" max="3064" width="9.42578125" style="1" bestFit="1" customWidth="1"/>
    <col min="3065" max="3065" width="25.85546875" style="1" customWidth="1"/>
    <col min="3066" max="3066" width="13.7109375" style="1" bestFit="1" customWidth="1"/>
    <col min="3067" max="3067" width="9.140625" style="1" customWidth="1"/>
    <col min="3068" max="3068" width="10" style="1" bestFit="1" customWidth="1"/>
    <col min="3069" max="3069" width="8.28515625" style="1" customWidth="1"/>
    <col min="3070" max="3070" width="10" style="1" bestFit="1" customWidth="1"/>
    <col min="3071" max="3071" width="7.5703125" style="1" customWidth="1"/>
    <col min="3072" max="3072" width="11" style="1" bestFit="1" customWidth="1"/>
    <col min="3073" max="3073" width="8.28515625" style="1" customWidth="1"/>
    <col min="3074" max="3074" width="11" style="1" bestFit="1" customWidth="1"/>
    <col min="3075" max="3075" width="8" style="1" customWidth="1"/>
    <col min="3076" max="3076" width="11.140625" style="1" customWidth="1"/>
    <col min="3077" max="3077" width="8.5703125" style="1" customWidth="1"/>
    <col min="3078" max="3319" width="9.140625" style="1"/>
    <col min="3320" max="3320" width="9.42578125" style="1" bestFit="1" customWidth="1"/>
    <col min="3321" max="3321" width="25.85546875" style="1" customWidth="1"/>
    <col min="3322" max="3322" width="13.7109375" style="1" bestFit="1" customWidth="1"/>
    <col min="3323" max="3323" width="9.140625" style="1" customWidth="1"/>
    <col min="3324" max="3324" width="10" style="1" bestFit="1" customWidth="1"/>
    <col min="3325" max="3325" width="8.28515625" style="1" customWidth="1"/>
    <col min="3326" max="3326" width="10" style="1" bestFit="1" customWidth="1"/>
    <col min="3327" max="3327" width="7.5703125" style="1" customWidth="1"/>
    <col min="3328" max="3328" width="11" style="1" bestFit="1" customWidth="1"/>
    <col min="3329" max="3329" width="8.28515625" style="1" customWidth="1"/>
    <col min="3330" max="3330" width="11" style="1" bestFit="1" customWidth="1"/>
    <col min="3331" max="3331" width="8" style="1" customWidth="1"/>
    <col min="3332" max="3332" width="11.140625" style="1" customWidth="1"/>
    <col min="3333" max="3333" width="8.5703125" style="1" customWidth="1"/>
    <col min="3334" max="3575" width="9.140625" style="1"/>
    <col min="3576" max="3576" width="9.42578125" style="1" bestFit="1" customWidth="1"/>
    <col min="3577" max="3577" width="25.85546875" style="1" customWidth="1"/>
    <col min="3578" max="3578" width="13.7109375" style="1" bestFit="1" customWidth="1"/>
    <col min="3579" max="3579" width="9.140625" style="1" customWidth="1"/>
    <col min="3580" max="3580" width="10" style="1" bestFit="1" customWidth="1"/>
    <col min="3581" max="3581" width="8.28515625" style="1" customWidth="1"/>
    <col min="3582" max="3582" width="10" style="1" bestFit="1" customWidth="1"/>
    <col min="3583" max="3583" width="7.5703125" style="1" customWidth="1"/>
    <col min="3584" max="3584" width="11" style="1" bestFit="1" customWidth="1"/>
    <col min="3585" max="3585" width="8.28515625" style="1" customWidth="1"/>
    <col min="3586" max="3586" width="11" style="1" bestFit="1" customWidth="1"/>
    <col min="3587" max="3587" width="8" style="1" customWidth="1"/>
    <col min="3588" max="3588" width="11.140625" style="1" customWidth="1"/>
    <col min="3589" max="3589" width="8.5703125" style="1" customWidth="1"/>
    <col min="3590" max="3831" width="9.140625" style="1"/>
    <col min="3832" max="3832" width="9.42578125" style="1" bestFit="1" customWidth="1"/>
    <col min="3833" max="3833" width="25.85546875" style="1" customWidth="1"/>
    <col min="3834" max="3834" width="13.7109375" style="1" bestFit="1" customWidth="1"/>
    <col min="3835" max="3835" width="9.140625" style="1" customWidth="1"/>
    <col min="3836" max="3836" width="10" style="1" bestFit="1" customWidth="1"/>
    <col min="3837" max="3837" width="8.28515625" style="1" customWidth="1"/>
    <col min="3838" max="3838" width="10" style="1" bestFit="1" customWidth="1"/>
    <col min="3839" max="3839" width="7.5703125" style="1" customWidth="1"/>
    <col min="3840" max="3840" width="11" style="1" bestFit="1" customWidth="1"/>
    <col min="3841" max="3841" width="8.28515625" style="1" customWidth="1"/>
    <col min="3842" max="3842" width="11" style="1" bestFit="1" customWidth="1"/>
    <col min="3843" max="3843" width="8" style="1" customWidth="1"/>
    <col min="3844" max="3844" width="11.140625" style="1" customWidth="1"/>
    <col min="3845" max="3845" width="8.5703125" style="1" customWidth="1"/>
    <col min="3846" max="4087" width="9.140625" style="1"/>
    <col min="4088" max="4088" width="9.42578125" style="1" bestFit="1" customWidth="1"/>
    <col min="4089" max="4089" width="25.85546875" style="1" customWidth="1"/>
    <col min="4090" max="4090" width="13.7109375" style="1" bestFit="1" customWidth="1"/>
    <col min="4091" max="4091" width="9.140625" style="1" customWidth="1"/>
    <col min="4092" max="4092" width="10" style="1" bestFit="1" customWidth="1"/>
    <col min="4093" max="4093" width="8.28515625" style="1" customWidth="1"/>
    <col min="4094" max="4094" width="10" style="1" bestFit="1" customWidth="1"/>
    <col min="4095" max="4095" width="7.5703125" style="1" customWidth="1"/>
    <col min="4096" max="4096" width="11" style="1" bestFit="1" customWidth="1"/>
    <col min="4097" max="4097" width="8.28515625" style="1" customWidth="1"/>
    <col min="4098" max="4098" width="11" style="1" bestFit="1" customWidth="1"/>
    <col min="4099" max="4099" width="8" style="1" customWidth="1"/>
    <col min="4100" max="4100" width="11.140625" style="1" customWidth="1"/>
    <col min="4101" max="4101" width="8.5703125" style="1" customWidth="1"/>
    <col min="4102" max="4343" width="9.140625" style="1"/>
    <col min="4344" max="4344" width="9.42578125" style="1" bestFit="1" customWidth="1"/>
    <col min="4345" max="4345" width="25.85546875" style="1" customWidth="1"/>
    <col min="4346" max="4346" width="13.7109375" style="1" bestFit="1" customWidth="1"/>
    <col min="4347" max="4347" width="9.140625" style="1" customWidth="1"/>
    <col min="4348" max="4348" width="10" style="1" bestFit="1" customWidth="1"/>
    <col min="4349" max="4349" width="8.28515625" style="1" customWidth="1"/>
    <col min="4350" max="4350" width="10" style="1" bestFit="1" customWidth="1"/>
    <col min="4351" max="4351" width="7.5703125" style="1" customWidth="1"/>
    <col min="4352" max="4352" width="11" style="1" bestFit="1" customWidth="1"/>
    <col min="4353" max="4353" width="8.28515625" style="1" customWidth="1"/>
    <col min="4354" max="4354" width="11" style="1" bestFit="1" customWidth="1"/>
    <col min="4355" max="4355" width="8" style="1" customWidth="1"/>
    <col min="4356" max="4356" width="11.140625" style="1" customWidth="1"/>
    <col min="4357" max="4357" width="8.5703125" style="1" customWidth="1"/>
    <col min="4358" max="4599" width="9.140625" style="1"/>
    <col min="4600" max="4600" width="9.42578125" style="1" bestFit="1" customWidth="1"/>
    <col min="4601" max="4601" width="25.85546875" style="1" customWidth="1"/>
    <col min="4602" max="4602" width="13.7109375" style="1" bestFit="1" customWidth="1"/>
    <col min="4603" max="4603" width="9.140625" style="1" customWidth="1"/>
    <col min="4604" max="4604" width="10" style="1" bestFit="1" customWidth="1"/>
    <col min="4605" max="4605" width="8.28515625" style="1" customWidth="1"/>
    <col min="4606" max="4606" width="10" style="1" bestFit="1" customWidth="1"/>
    <col min="4607" max="4607" width="7.5703125" style="1" customWidth="1"/>
    <col min="4608" max="4608" width="11" style="1" bestFit="1" customWidth="1"/>
    <col min="4609" max="4609" width="8.28515625" style="1" customWidth="1"/>
    <col min="4610" max="4610" width="11" style="1" bestFit="1" customWidth="1"/>
    <col min="4611" max="4611" width="8" style="1" customWidth="1"/>
    <col min="4612" max="4612" width="11.140625" style="1" customWidth="1"/>
    <col min="4613" max="4613" width="8.5703125" style="1" customWidth="1"/>
    <col min="4614" max="4855" width="9.140625" style="1"/>
    <col min="4856" max="4856" width="9.42578125" style="1" bestFit="1" customWidth="1"/>
    <col min="4857" max="4857" width="25.85546875" style="1" customWidth="1"/>
    <col min="4858" max="4858" width="13.7109375" style="1" bestFit="1" customWidth="1"/>
    <col min="4859" max="4859" width="9.140625" style="1" customWidth="1"/>
    <col min="4860" max="4860" width="10" style="1" bestFit="1" customWidth="1"/>
    <col min="4861" max="4861" width="8.28515625" style="1" customWidth="1"/>
    <col min="4862" max="4862" width="10" style="1" bestFit="1" customWidth="1"/>
    <col min="4863" max="4863" width="7.5703125" style="1" customWidth="1"/>
    <col min="4864" max="4864" width="11" style="1" bestFit="1" customWidth="1"/>
    <col min="4865" max="4865" width="8.28515625" style="1" customWidth="1"/>
    <col min="4866" max="4866" width="11" style="1" bestFit="1" customWidth="1"/>
    <col min="4867" max="4867" width="8" style="1" customWidth="1"/>
    <col min="4868" max="4868" width="11.140625" style="1" customWidth="1"/>
    <col min="4869" max="4869" width="8.5703125" style="1" customWidth="1"/>
    <col min="4870" max="5111" width="9.140625" style="1"/>
    <col min="5112" max="5112" width="9.42578125" style="1" bestFit="1" customWidth="1"/>
    <col min="5113" max="5113" width="25.85546875" style="1" customWidth="1"/>
    <col min="5114" max="5114" width="13.7109375" style="1" bestFit="1" customWidth="1"/>
    <col min="5115" max="5115" width="9.140625" style="1" customWidth="1"/>
    <col min="5116" max="5116" width="10" style="1" bestFit="1" customWidth="1"/>
    <col min="5117" max="5117" width="8.28515625" style="1" customWidth="1"/>
    <col min="5118" max="5118" width="10" style="1" bestFit="1" customWidth="1"/>
    <col min="5119" max="5119" width="7.5703125" style="1" customWidth="1"/>
    <col min="5120" max="5120" width="11" style="1" bestFit="1" customWidth="1"/>
    <col min="5121" max="5121" width="8.28515625" style="1" customWidth="1"/>
    <col min="5122" max="5122" width="11" style="1" bestFit="1" customWidth="1"/>
    <col min="5123" max="5123" width="8" style="1" customWidth="1"/>
    <col min="5124" max="5124" width="11.140625" style="1" customWidth="1"/>
    <col min="5125" max="5125" width="8.5703125" style="1" customWidth="1"/>
    <col min="5126" max="5367" width="9.140625" style="1"/>
    <col min="5368" max="5368" width="9.42578125" style="1" bestFit="1" customWidth="1"/>
    <col min="5369" max="5369" width="25.85546875" style="1" customWidth="1"/>
    <col min="5370" max="5370" width="13.7109375" style="1" bestFit="1" customWidth="1"/>
    <col min="5371" max="5371" width="9.140625" style="1" customWidth="1"/>
    <col min="5372" max="5372" width="10" style="1" bestFit="1" customWidth="1"/>
    <col min="5373" max="5373" width="8.28515625" style="1" customWidth="1"/>
    <col min="5374" max="5374" width="10" style="1" bestFit="1" customWidth="1"/>
    <col min="5375" max="5375" width="7.5703125" style="1" customWidth="1"/>
    <col min="5376" max="5376" width="11" style="1" bestFit="1" customWidth="1"/>
    <col min="5377" max="5377" width="8.28515625" style="1" customWidth="1"/>
    <col min="5378" max="5378" width="11" style="1" bestFit="1" customWidth="1"/>
    <col min="5379" max="5379" width="8" style="1" customWidth="1"/>
    <col min="5380" max="5380" width="11.140625" style="1" customWidth="1"/>
    <col min="5381" max="5381" width="8.5703125" style="1" customWidth="1"/>
    <col min="5382" max="5623" width="9.140625" style="1"/>
    <col min="5624" max="5624" width="9.42578125" style="1" bestFit="1" customWidth="1"/>
    <col min="5625" max="5625" width="25.85546875" style="1" customWidth="1"/>
    <col min="5626" max="5626" width="13.7109375" style="1" bestFit="1" customWidth="1"/>
    <col min="5627" max="5627" width="9.140625" style="1" customWidth="1"/>
    <col min="5628" max="5628" width="10" style="1" bestFit="1" customWidth="1"/>
    <col min="5629" max="5629" width="8.28515625" style="1" customWidth="1"/>
    <col min="5630" max="5630" width="10" style="1" bestFit="1" customWidth="1"/>
    <col min="5631" max="5631" width="7.5703125" style="1" customWidth="1"/>
    <col min="5632" max="5632" width="11" style="1" bestFit="1" customWidth="1"/>
    <col min="5633" max="5633" width="8.28515625" style="1" customWidth="1"/>
    <col min="5634" max="5634" width="11" style="1" bestFit="1" customWidth="1"/>
    <col min="5635" max="5635" width="8" style="1" customWidth="1"/>
    <col min="5636" max="5636" width="11.140625" style="1" customWidth="1"/>
    <col min="5637" max="5637" width="8.5703125" style="1" customWidth="1"/>
    <col min="5638" max="5879" width="9.140625" style="1"/>
    <col min="5880" max="5880" width="9.42578125" style="1" bestFit="1" customWidth="1"/>
    <col min="5881" max="5881" width="25.85546875" style="1" customWidth="1"/>
    <col min="5882" max="5882" width="13.7109375" style="1" bestFit="1" customWidth="1"/>
    <col min="5883" max="5883" width="9.140625" style="1" customWidth="1"/>
    <col min="5884" max="5884" width="10" style="1" bestFit="1" customWidth="1"/>
    <col min="5885" max="5885" width="8.28515625" style="1" customWidth="1"/>
    <col min="5886" max="5886" width="10" style="1" bestFit="1" customWidth="1"/>
    <col min="5887" max="5887" width="7.5703125" style="1" customWidth="1"/>
    <col min="5888" max="5888" width="11" style="1" bestFit="1" customWidth="1"/>
    <col min="5889" max="5889" width="8.28515625" style="1" customWidth="1"/>
    <col min="5890" max="5890" width="11" style="1" bestFit="1" customWidth="1"/>
    <col min="5891" max="5891" width="8" style="1" customWidth="1"/>
    <col min="5892" max="5892" width="11.140625" style="1" customWidth="1"/>
    <col min="5893" max="5893" width="8.5703125" style="1" customWidth="1"/>
    <col min="5894" max="6135" width="9.140625" style="1"/>
    <col min="6136" max="6136" width="9.42578125" style="1" bestFit="1" customWidth="1"/>
    <col min="6137" max="6137" width="25.85546875" style="1" customWidth="1"/>
    <col min="6138" max="6138" width="13.7109375" style="1" bestFit="1" customWidth="1"/>
    <col min="6139" max="6139" width="9.140625" style="1" customWidth="1"/>
    <col min="6140" max="6140" width="10" style="1" bestFit="1" customWidth="1"/>
    <col min="6141" max="6141" width="8.28515625" style="1" customWidth="1"/>
    <col min="6142" max="6142" width="10" style="1" bestFit="1" customWidth="1"/>
    <col min="6143" max="6143" width="7.5703125" style="1" customWidth="1"/>
    <col min="6144" max="6144" width="11" style="1" bestFit="1" customWidth="1"/>
    <col min="6145" max="6145" width="8.28515625" style="1" customWidth="1"/>
    <col min="6146" max="6146" width="11" style="1" bestFit="1" customWidth="1"/>
    <col min="6147" max="6147" width="8" style="1" customWidth="1"/>
    <col min="6148" max="6148" width="11.140625" style="1" customWidth="1"/>
    <col min="6149" max="6149" width="8.5703125" style="1" customWidth="1"/>
    <col min="6150" max="6391" width="9.140625" style="1"/>
    <col min="6392" max="6392" width="9.42578125" style="1" bestFit="1" customWidth="1"/>
    <col min="6393" max="6393" width="25.85546875" style="1" customWidth="1"/>
    <col min="6394" max="6394" width="13.7109375" style="1" bestFit="1" customWidth="1"/>
    <col min="6395" max="6395" width="9.140625" style="1" customWidth="1"/>
    <col min="6396" max="6396" width="10" style="1" bestFit="1" customWidth="1"/>
    <col min="6397" max="6397" width="8.28515625" style="1" customWidth="1"/>
    <col min="6398" max="6398" width="10" style="1" bestFit="1" customWidth="1"/>
    <col min="6399" max="6399" width="7.5703125" style="1" customWidth="1"/>
    <col min="6400" max="6400" width="11" style="1" bestFit="1" customWidth="1"/>
    <col min="6401" max="6401" width="8.28515625" style="1" customWidth="1"/>
    <col min="6402" max="6402" width="11" style="1" bestFit="1" customWidth="1"/>
    <col min="6403" max="6403" width="8" style="1" customWidth="1"/>
    <col min="6404" max="6404" width="11.140625" style="1" customWidth="1"/>
    <col min="6405" max="6405" width="8.5703125" style="1" customWidth="1"/>
    <col min="6406" max="6647" width="9.140625" style="1"/>
    <col min="6648" max="6648" width="9.42578125" style="1" bestFit="1" customWidth="1"/>
    <col min="6649" max="6649" width="25.85546875" style="1" customWidth="1"/>
    <col min="6650" max="6650" width="13.7109375" style="1" bestFit="1" customWidth="1"/>
    <col min="6651" max="6651" width="9.140625" style="1" customWidth="1"/>
    <col min="6652" max="6652" width="10" style="1" bestFit="1" customWidth="1"/>
    <col min="6653" max="6653" width="8.28515625" style="1" customWidth="1"/>
    <col min="6654" max="6654" width="10" style="1" bestFit="1" customWidth="1"/>
    <col min="6655" max="6655" width="7.5703125" style="1" customWidth="1"/>
    <col min="6656" max="6656" width="11" style="1" bestFit="1" customWidth="1"/>
    <col min="6657" max="6657" width="8.28515625" style="1" customWidth="1"/>
    <col min="6658" max="6658" width="11" style="1" bestFit="1" customWidth="1"/>
    <col min="6659" max="6659" width="8" style="1" customWidth="1"/>
    <col min="6660" max="6660" width="11.140625" style="1" customWidth="1"/>
    <col min="6661" max="6661" width="8.5703125" style="1" customWidth="1"/>
    <col min="6662" max="6903" width="9.140625" style="1"/>
    <col min="6904" max="6904" width="9.42578125" style="1" bestFit="1" customWidth="1"/>
    <col min="6905" max="6905" width="25.85546875" style="1" customWidth="1"/>
    <col min="6906" max="6906" width="13.7109375" style="1" bestFit="1" customWidth="1"/>
    <col min="6907" max="6907" width="9.140625" style="1" customWidth="1"/>
    <col min="6908" max="6908" width="10" style="1" bestFit="1" customWidth="1"/>
    <col min="6909" max="6909" width="8.28515625" style="1" customWidth="1"/>
    <col min="6910" max="6910" width="10" style="1" bestFit="1" customWidth="1"/>
    <col min="6911" max="6911" width="7.5703125" style="1" customWidth="1"/>
    <col min="6912" max="6912" width="11" style="1" bestFit="1" customWidth="1"/>
    <col min="6913" max="6913" width="8.28515625" style="1" customWidth="1"/>
    <col min="6914" max="6914" width="11" style="1" bestFit="1" customWidth="1"/>
    <col min="6915" max="6915" width="8" style="1" customWidth="1"/>
    <col min="6916" max="6916" width="11.140625" style="1" customWidth="1"/>
    <col min="6917" max="6917" width="8.5703125" style="1" customWidth="1"/>
    <col min="6918" max="7159" width="9.140625" style="1"/>
    <col min="7160" max="7160" width="9.42578125" style="1" bestFit="1" customWidth="1"/>
    <col min="7161" max="7161" width="25.85546875" style="1" customWidth="1"/>
    <col min="7162" max="7162" width="13.7109375" style="1" bestFit="1" customWidth="1"/>
    <col min="7163" max="7163" width="9.140625" style="1" customWidth="1"/>
    <col min="7164" max="7164" width="10" style="1" bestFit="1" customWidth="1"/>
    <col min="7165" max="7165" width="8.28515625" style="1" customWidth="1"/>
    <col min="7166" max="7166" width="10" style="1" bestFit="1" customWidth="1"/>
    <col min="7167" max="7167" width="7.5703125" style="1" customWidth="1"/>
    <col min="7168" max="7168" width="11" style="1" bestFit="1" customWidth="1"/>
    <col min="7169" max="7169" width="8.28515625" style="1" customWidth="1"/>
    <col min="7170" max="7170" width="11" style="1" bestFit="1" customWidth="1"/>
    <col min="7171" max="7171" width="8" style="1" customWidth="1"/>
    <col min="7172" max="7172" width="11.140625" style="1" customWidth="1"/>
    <col min="7173" max="7173" width="8.5703125" style="1" customWidth="1"/>
    <col min="7174" max="7415" width="9.140625" style="1"/>
    <col min="7416" max="7416" width="9.42578125" style="1" bestFit="1" customWidth="1"/>
    <col min="7417" max="7417" width="25.85546875" style="1" customWidth="1"/>
    <col min="7418" max="7418" width="13.7109375" style="1" bestFit="1" customWidth="1"/>
    <col min="7419" max="7419" width="9.140625" style="1" customWidth="1"/>
    <col min="7420" max="7420" width="10" style="1" bestFit="1" customWidth="1"/>
    <col min="7421" max="7421" width="8.28515625" style="1" customWidth="1"/>
    <col min="7422" max="7422" width="10" style="1" bestFit="1" customWidth="1"/>
    <col min="7423" max="7423" width="7.5703125" style="1" customWidth="1"/>
    <col min="7424" max="7424" width="11" style="1" bestFit="1" customWidth="1"/>
    <col min="7425" max="7425" width="8.28515625" style="1" customWidth="1"/>
    <col min="7426" max="7426" width="11" style="1" bestFit="1" customWidth="1"/>
    <col min="7427" max="7427" width="8" style="1" customWidth="1"/>
    <col min="7428" max="7428" width="11.140625" style="1" customWidth="1"/>
    <col min="7429" max="7429" width="8.5703125" style="1" customWidth="1"/>
    <col min="7430" max="7671" width="9.140625" style="1"/>
    <col min="7672" max="7672" width="9.42578125" style="1" bestFit="1" customWidth="1"/>
    <col min="7673" max="7673" width="25.85546875" style="1" customWidth="1"/>
    <col min="7674" max="7674" width="13.7109375" style="1" bestFit="1" customWidth="1"/>
    <col min="7675" max="7675" width="9.140625" style="1" customWidth="1"/>
    <col min="7676" max="7676" width="10" style="1" bestFit="1" customWidth="1"/>
    <col min="7677" max="7677" width="8.28515625" style="1" customWidth="1"/>
    <col min="7678" max="7678" width="10" style="1" bestFit="1" customWidth="1"/>
    <col min="7679" max="7679" width="7.5703125" style="1" customWidth="1"/>
    <col min="7680" max="7680" width="11" style="1" bestFit="1" customWidth="1"/>
    <col min="7681" max="7681" width="8.28515625" style="1" customWidth="1"/>
    <col min="7682" max="7682" width="11" style="1" bestFit="1" customWidth="1"/>
    <col min="7683" max="7683" width="8" style="1" customWidth="1"/>
    <col min="7684" max="7684" width="11.140625" style="1" customWidth="1"/>
    <col min="7685" max="7685" width="8.5703125" style="1" customWidth="1"/>
    <col min="7686" max="7927" width="9.140625" style="1"/>
    <col min="7928" max="7928" width="9.42578125" style="1" bestFit="1" customWidth="1"/>
    <col min="7929" max="7929" width="25.85546875" style="1" customWidth="1"/>
    <col min="7930" max="7930" width="13.7109375" style="1" bestFit="1" customWidth="1"/>
    <col min="7931" max="7931" width="9.140625" style="1" customWidth="1"/>
    <col min="7932" max="7932" width="10" style="1" bestFit="1" customWidth="1"/>
    <col min="7933" max="7933" width="8.28515625" style="1" customWidth="1"/>
    <col min="7934" max="7934" width="10" style="1" bestFit="1" customWidth="1"/>
    <col min="7935" max="7935" width="7.5703125" style="1" customWidth="1"/>
    <col min="7936" max="7936" width="11" style="1" bestFit="1" customWidth="1"/>
    <col min="7937" max="7937" width="8.28515625" style="1" customWidth="1"/>
    <col min="7938" max="7938" width="11" style="1" bestFit="1" customWidth="1"/>
    <col min="7939" max="7939" width="8" style="1" customWidth="1"/>
    <col min="7940" max="7940" width="11.140625" style="1" customWidth="1"/>
    <col min="7941" max="7941" width="8.5703125" style="1" customWidth="1"/>
    <col min="7942" max="8183" width="9.140625" style="1"/>
    <col min="8184" max="8184" width="9.42578125" style="1" bestFit="1" customWidth="1"/>
    <col min="8185" max="8185" width="25.85546875" style="1" customWidth="1"/>
    <col min="8186" max="8186" width="13.7109375" style="1" bestFit="1" customWidth="1"/>
    <col min="8187" max="8187" width="9.140625" style="1" customWidth="1"/>
    <col min="8188" max="8188" width="10" style="1" bestFit="1" customWidth="1"/>
    <col min="8189" max="8189" width="8.28515625" style="1" customWidth="1"/>
    <col min="8190" max="8190" width="10" style="1" bestFit="1" customWidth="1"/>
    <col min="8191" max="8191" width="7.5703125" style="1" customWidth="1"/>
    <col min="8192" max="8192" width="11" style="1" bestFit="1" customWidth="1"/>
    <col min="8193" max="8193" width="8.28515625" style="1" customWidth="1"/>
    <col min="8194" max="8194" width="11" style="1" bestFit="1" customWidth="1"/>
    <col min="8195" max="8195" width="8" style="1" customWidth="1"/>
    <col min="8196" max="8196" width="11.140625" style="1" customWidth="1"/>
    <col min="8197" max="8197" width="8.5703125" style="1" customWidth="1"/>
    <col min="8198" max="8439" width="9.140625" style="1"/>
    <col min="8440" max="8440" width="9.42578125" style="1" bestFit="1" customWidth="1"/>
    <col min="8441" max="8441" width="25.85546875" style="1" customWidth="1"/>
    <col min="8442" max="8442" width="13.7109375" style="1" bestFit="1" customWidth="1"/>
    <col min="8443" max="8443" width="9.140625" style="1" customWidth="1"/>
    <col min="8444" max="8444" width="10" style="1" bestFit="1" customWidth="1"/>
    <col min="8445" max="8445" width="8.28515625" style="1" customWidth="1"/>
    <col min="8446" max="8446" width="10" style="1" bestFit="1" customWidth="1"/>
    <col min="8447" max="8447" width="7.5703125" style="1" customWidth="1"/>
    <col min="8448" max="8448" width="11" style="1" bestFit="1" customWidth="1"/>
    <col min="8449" max="8449" width="8.28515625" style="1" customWidth="1"/>
    <col min="8450" max="8450" width="11" style="1" bestFit="1" customWidth="1"/>
    <col min="8451" max="8451" width="8" style="1" customWidth="1"/>
    <col min="8452" max="8452" width="11.140625" style="1" customWidth="1"/>
    <col min="8453" max="8453" width="8.5703125" style="1" customWidth="1"/>
    <col min="8454" max="8695" width="9.140625" style="1"/>
    <col min="8696" max="8696" width="9.42578125" style="1" bestFit="1" customWidth="1"/>
    <col min="8697" max="8697" width="25.85546875" style="1" customWidth="1"/>
    <col min="8698" max="8698" width="13.7109375" style="1" bestFit="1" customWidth="1"/>
    <col min="8699" max="8699" width="9.140625" style="1" customWidth="1"/>
    <col min="8700" max="8700" width="10" style="1" bestFit="1" customWidth="1"/>
    <col min="8701" max="8701" width="8.28515625" style="1" customWidth="1"/>
    <col min="8702" max="8702" width="10" style="1" bestFit="1" customWidth="1"/>
    <col min="8703" max="8703" width="7.5703125" style="1" customWidth="1"/>
    <col min="8704" max="8704" width="11" style="1" bestFit="1" customWidth="1"/>
    <col min="8705" max="8705" width="8.28515625" style="1" customWidth="1"/>
    <col min="8706" max="8706" width="11" style="1" bestFit="1" customWidth="1"/>
    <col min="8707" max="8707" width="8" style="1" customWidth="1"/>
    <col min="8708" max="8708" width="11.140625" style="1" customWidth="1"/>
    <col min="8709" max="8709" width="8.5703125" style="1" customWidth="1"/>
    <col min="8710" max="8951" width="9.140625" style="1"/>
    <col min="8952" max="8952" width="9.42578125" style="1" bestFit="1" customWidth="1"/>
    <col min="8953" max="8953" width="25.85546875" style="1" customWidth="1"/>
    <col min="8954" max="8954" width="13.7109375" style="1" bestFit="1" customWidth="1"/>
    <col min="8955" max="8955" width="9.140625" style="1" customWidth="1"/>
    <col min="8956" max="8956" width="10" style="1" bestFit="1" customWidth="1"/>
    <col min="8957" max="8957" width="8.28515625" style="1" customWidth="1"/>
    <col min="8958" max="8958" width="10" style="1" bestFit="1" customWidth="1"/>
    <col min="8959" max="8959" width="7.5703125" style="1" customWidth="1"/>
    <col min="8960" max="8960" width="11" style="1" bestFit="1" customWidth="1"/>
    <col min="8961" max="8961" width="8.28515625" style="1" customWidth="1"/>
    <col min="8962" max="8962" width="11" style="1" bestFit="1" customWidth="1"/>
    <col min="8963" max="8963" width="8" style="1" customWidth="1"/>
    <col min="8964" max="8964" width="11.140625" style="1" customWidth="1"/>
    <col min="8965" max="8965" width="8.5703125" style="1" customWidth="1"/>
    <col min="8966" max="9207" width="9.140625" style="1"/>
    <col min="9208" max="9208" width="9.42578125" style="1" bestFit="1" customWidth="1"/>
    <col min="9209" max="9209" width="25.85546875" style="1" customWidth="1"/>
    <col min="9210" max="9210" width="13.7109375" style="1" bestFit="1" customWidth="1"/>
    <col min="9211" max="9211" width="9.140625" style="1" customWidth="1"/>
    <col min="9212" max="9212" width="10" style="1" bestFit="1" customWidth="1"/>
    <col min="9213" max="9213" width="8.28515625" style="1" customWidth="1"/>
    <col min="9214" max="9214" width="10" style="1" bestFit="1" customWidth="1"/>
    <col min="9215" max="9215" width="7.5703125" style="1" customWidth="1"/>
    <col min="9216" max="9216" width="11" style="1" bestFit="1" customWidth="1"/>
    <col min="9217" max="9217" width="8.28515625" style="1" customWidth="1"/>
    <col min="9218" max="9218" width="11" style="1" bestFit="1" customWidth="1"/>
    <col min="9219" max="9219" width="8" style="1" customWidth="1"/>
    <col min="9220" max="9220" width="11.140625" style="1" customWidth="1"/>
    <col min="9221" max="9221" width="8.5703125" style="1" customWidth="1"/>
    <col min="9222" max="9463" width="9.140625" style="1"/>
    <col min="9464" max="9464" width="9.42578125" style="1" bestFit="1" customWidth="1"/>
    <col min="9465" max="9465" width="25.85546875" style="1" customWidth="1"/>
    <col min="9466" max="9466" width="13.7109375" style="1" bestFit="1" customWidth="1"/>
    <col min="9467" max="9467" width="9.140625" style="1" customWidth="1"/>
    <col min="9468" max="9468" width="10" style="1" bestFit="1" customWidth="1"/>
    <col min="9469" max="9469" width="8.28515625" style="1" customWidth="1"/>
    <col min="9470" max="9470" width="10" style="1" bestFit="1" customWidth="1"/>
    <col min="9471" max="9471" width="7.5703125" style="1" customWidth="1"/>
    <col min="9472" max="9472" width="11" style="1" bestFit="1" customWidth="1"/>
    <col min="9473" max="9473" width="8.28515625" style="1" customWidth="1"/>
    <col min="9474" max="9474" width="11" style="1" bestFit="1" customWidth="1"/>
    <col min="9475" max="9475" width="8" style="1" customWidth="1"/>
    <col min="9476" max="9476" width="11.140625" style="1" customWidth="1"/>
    <col min="9477" max="9477" width="8.5703125" style="1" customWidth="1"/>
    <col min="9478" max="9719" width="9.140625" style="1"/>
    <col min="9720" max="9720" width="9.42578125" style="1" bestFit="1" customWidth="1"/>
    <col min="9721" max="9721" width="25.85546875" style="1" customWidth="1"/>
    <col min="9722" max="9722" width="13.7109375" style="1" bestFit="1" customWidth="1"/>
    <col min="9723" max="9723" width="9.140625" style="1" customWidth="1"/>
    <col min="9724" max="9724" width="10" style="1" bestFit="1" customWidth="1"/>
    <col min="9725" max="9725" width="8.28515625" style="1" customWidth="1"/>
    <col min="9726" max="9726" width="10" style="1" bestFit="1" customWidth="1"/>
    <col min="9727" max="9727" width="7.5703125" style="1" customWidth="1"/>
    <col min="9728" max="9728" width="11" style="1" bestFit="1" customWidth="1"/>
    <col min="9729" max="9729" width="8.28515625" style="1" customWidth="1"/>
    <col min="9730" max="9730" width="11" style="1" bestFit="1" customWidth="1"/>
    <col min="9731" max="9731" width="8" style="1" customWidth="1"/>
    <col min="9732" max="9732" width="11.140625" style="1" customWidth="1"/>
    <col min="9733" max="9733" width="8.5703125" style="1" customWidth="1"/>
    <col min="9734" max="9975" width="9.140625" style="1"/>
    <col min="9976" max="9976" width="9.42578125" style="1" bestFit="1" customWidth="1"/>
    <col min="9977" max="9977" width="25.85546875" style="1" customWidth="1"/>
    <col min="9978" max="9978" width="13.7109375" style="1" bestFit="1" customWidth="1"/>
    <col min="9979" max="9979" width="9.140625" style="1" customWidth="1"/>
    <col min="9980" max="9980" width="10" style="1" bestFit="1" customWidth="1"/>
    <col min="9981" max="9981" width="8.28515625" style="1" customWidth="1"/>
    <col min="9982" max="9982" width="10" style="1" bestFit="1" customWidth="1"/>
    <col min="9983" max="9983" width="7.5703125" style="1" customWidth="1"/>
    <col min="9984" max="9984" width="11" style="1" bestFit="1" customWidth="1"/>
    <col min="9985" max="9985" width="8.28515625" style="1" customWidth="1"/>
    <col min="9986" max="9986" width="11" style="1" bestFit="1" customWidth="1"/>
    <col min="9987" max="9987" width="8" style="1" customWidth="1"/>
    <col min="9988" max="9988" width="11.140625" style="1" customWidth="1"/>
    <col min="9989" max="9989" width="8.5703125" style="1" customWidth="1"/>
    <col min="9990" max="10231" width="9.140625" style="1"/>
    <col min="10232" max="10232" width="9.42578125" style="1" bestFit="1" customWidth="1"/>
    <col min="10233" max="10233" width="25.85546875" style="1" customWidth="1"/>
    <col min="10234" max="10234" width="13.7109375" style="1" bestFit="1" customWidth="1"/>
    <col min="10235" max="10235" width="9.140625" style="1" customWidth="1"/>
    <col min="10236" max="10236" width="10" style="1" bestFit="1" customWidth="1"/>
    <col min="10237" max="10237" width="8.28515625" style="1" customWidth="1"/>
    <col min="10238" max="10238" width="10" style="1" bestFit="1" customWidth="1"/>
    <col min="10239" max="10239" width="7.5703125" style="1" customWidth="1"/>
    <col min="10240" max="10240" width="11" style="1" bestFit="1" customWidth="1"/>
    <col min="10241" max="10241" width="8.28515625" style="1" customWidth="1"/>
    <col min="10242" max="10242" width="11" style="1" bestFit="1" customWidth="1"/>
    <col min="10243" max="10243" width="8" style="1" customWidth="1"/>
    <col min="10244" max="10244" width="11.140625" style="1" customWidth="1"/>
    <col min="10245" max="10245" width="8.5703125" style="1" customWidth="1"/>
    <col min="10246" max="10487" width="9.140625" style="1"/>
    <col min="10488" max="10488" width="9.42578125" style="1" bestFit="1" customWidth="1"/>
    <col min="10489" max="10489" width="25.85546875" style="1" customWidth="1"/>
    <col min="10490" max="10490" width="13.7109375" style="1" bestFit="1" customWidth="1"/>
    <col min="10491" max="10491" width="9.140625" style="1" customWidth="1"/>
    <col min="10492" max="10492" width="10" style="1" bestFit="1" customWidth="1"/>
    <col min="10493" max="10493" width="8.28515625" style="1" customWidth="1"/>
    <col min="10494" max="10494" width="10" style="1" bestFit="1" customWidth="1"/>
    <col min="10495" max="10495" width="7.5703125" style="1" customWidth="1"/>
    <col min="10496" max="10496" width="11" style="1" bestFit="1" customWidth="1"/>
    <col min="10497" max="10497" width="8.28515625" style="1" customWidth="1"/>
    <col min="10498" max="10498" width="11" style="1" bestFit="1" customWidth="1"/>
    <col min="10499" max="10499" width="8" style="1" customWidth="1"/>
    <col min="10500" max="10500" width="11.140625" style="1" customWidth="1"/>
    <col min="10501" max="10501" width="8.5703125" style="1" customWidth="1"/>
    <col min="10502" max="10743" width="9.140625" style="1"/>
    <col min="10744" max="10744" width="9.42578125" style="1" bestFit="1" customWidth="1"/>
    <col min="10745" max="10745" width="25.85546875" style="1" customWidth="1"/>
    <col min="10746" max="10746" width="13.7109375" style="1" bestFit="1" customWidth="1"/>
    <col min="10747" max="10747" width="9.140625" style="1" customWidth="1"/>
    <col min="10748" max="10748" width="10" style="1" bestFit="1" customWidth="1"/>
    <col min="10749" max="10749" width="8.28515625" style="1" customWidth="1"/>
    <col min="10750" max="10750" width="10" style="1" bestFit="1" customWidth="1"/>
    <col min="10751" max="10751" width="7.5703125" style="1" customWidth="1"/>
    <col min="10752" max="10752" width="11" style="1" bestFit="1" customWidth="1"/>
    <col min="10753" max="10753" width="8.28515625" style="1" customWidth="1"/>
    <col min="10754" max="10754" width="11" style="1" bestFit="1" customWidth="1"/>
    <col min="10755" max="10755" width="8" style="1" customWidth="1"/>
    <col min="10756" max="10756" width="11.140625" style="1" customWidth="1"/>
    <col min="10757" max="10757" width="8.5703125" style="1" customWidth="1"/>
    <col min="10758" max="10999" width="9.140625" style="1"/>
    <col min="11000" max="11000" width="9.42578125" style="1" bestFit="1" customWidth="1"/>
    <col min="11001" max="11001" width="25.85546875" style="1" customWidth="1"/>
    <col min="11002" max="11002" width="13.7109375" style="1" bestFit="1" customWidth="1"/>
    <col min="11003" max="11003" width="9.140625" style="1" customWidth="1"/>
    <col min="11004" max="11004" width="10" style="1" bestFit="1" customWidth="1"/>
    <col min="11005" max="11005" width="8.28515625" style="1" customWidth="1"/>
    <col min="11006" max="11006" width="10" style="1" bestFit="1" customWidth="1"/>
    <col min="11007" max="11007" width="7.5703125" style="1" customWidth="1"/>
    <col min="11008" max="11008" width="11" style="1" bestFit="1" customWidth="1"/>
    <col min="11009" max="11009" width="8.28515625" style="1" customWidth="1"/>
    <col min="11010" max="11010" width="11" style="1" bestFit="1" customWidth="1"/>
    <col min="11011" max="11011" width="8" style="1" customWidth="1"/>
    <col min="11012" max="11012" width="11.140625" style="1" customWidth="1"/>
    <col min="11013" max="11013" width="8.5703125" style="1" customWidth="1"/>
    <col min="11014" max="11255" width="9.140625" style="1"/>
    <col min="11256" max="11256" width="9.42578125" style="1" bestFit="1" customWidth="1"/>
    <col min="11257" max="11257" width="25.85546875" style="1" customWidth="1"/>
    <col min="11258" max="11258" width="13.7109375" style="1" bestFit="1" customWidth="1"/>
    <col min="11259" max="11259" width="9.140625" style="1" customWidth="1"/>
    <col min="11260" max="11260" width="10" style="1" bestFit="1" customWidth="1"/>
    <col min="11261" max="11261" width="8.28515625" style="1" customWidth="1"/>
    <col min="11262" max="11262" width="10" style="1" bestFit="1" customWidth="1"/>
    <col min="11263" max="11263" width="7.5703125" style="1" customWidth="1"/>
    <col min="11264" max="11264" width="11" style="1" bestFit="1" customWidth="1"/>
    <col min="11265" max="11265" width="8.28515625" style="1" customWidth="1"/>
    <col min="11266" max="11266" width="11" style="1" bestFit="1" customWidth="1"/>
    <col min="11267" max="11267" width="8" style="1" customWidth="1"/>
    <col min="11268" max="11268" width="11.140625" style="1" customWidth="1"/>
    <col min="11269" max="11269" width="8.5703125" style="1" customWidth="1"/>
    <col min="11270" max="11511" width="9.140625" style="1"/>
    <col min="11512" max="11512" width="9.42578125" style="1" bestFit="1" customWidth="1"/>
    <col min="11513" max="11513" width="25.85546875" style="1" customWidth="1"/>
    <col min="11514" max="11514" width="13.7109375" style="1" bestFit="1" customWidth="1"/>
    <col min="11515" max="11515" width="9.140625" style="1" customWidth="1"/>
    <col min="11516" max="11516" width="10" style="1" bestFit="1" customWidth="1"/>
    <col min="11517" max="11517" width="8.28515625" style="1" customWidth="1"/>
    <col min="11518" max="11518" width="10" style="1" bestFit="1" customWidth="1"/>
    <col min="11519" max="11519" width="7.5703125" style="1" customWidth="1"/>
    <col min="11520" max="11520" width="11" style="1" bestFit="1" customWidth="1"/>
    <col min="11521" max="11521" width="8.28515625" style="1" customWidth="1"/>
    <col min="11522" max="11522" width="11" style="1" bestFit="1" customWidth="1"/>
    <col min="11523" max="11523" width="8" style="1" customWidth="1"/>
    <col min="11524" max="11524" width="11.140625" style="1" customWidth="1"/>
    <col min="11525" max="11525" width="8.5703125" style="1" customWidth="1"/>
    <col min="11526" max="11767" width="9.140625" style="1"/>
    <col min="11768" max="11768" width="9.42578125" style="1" bestFit="1" customWidth="1"/>
    <col min="11769" max="11769" width="25.85546875" style="1" customWidth="1"/>
    <col min="11770" max="11770" width="13.7109375" style="1" bestFit="1" customWidth="1"/>
    <col min="11771" max="11771" width="9.140625" style="1" customWidth="1"/>
    <col min="11772" max="11772" width="10" style="1" bestFit="1" customWidth="1"/>
    <col min="11773" max="11773" width="8.28515625" style="1" customWidth="1"/>
    <col min="11774" max="11774" width="10" style="1" bestFit="1" customWidth="1"/>
    <col min="11775" max="11775" width="7.5703125" style="1" customWidth="1"/>
    <col min="11776" max="11776" width="11" style="1" bestFit="1" customWidth="1"/>
    <col min="11777" max="11777" width="8.28515625" style="1" customWidth="1"/>
    <col min="11778" max="11778" width="11" style="1" bestFit="1" customWidth="1"/>
    <col min="11779" max="11779" width="8" style="1" customWidth="1"/>
    <col min="11780" max="11780" width="11.140625" style="1" customWidth="1"/>
    <col min="11781" max="11781" width="8.5703125" style="1" customWidth="1"/>
    <col min="11782" max="12023" width="9.140625" style="1"/>
    <col min="12024" max="12024" width="9.42578125" style="1" bestFit="1" customWidth="1"/>
    <col min="12025" max="12025" width="25.85546875" style="1" customWidth="1"/>
    <col min="12026" max="12026" width="13.7109375" style="1" bestFit="1" customWidth="1"/>
    <col min="12027" max="12027" width="9.140625" style="1" customWidth="1"/>
    <col min="12028" max="12028" width="10" style="1" bestFit="1" customWidth="1"/>
    <col min="12029" max="12029" width="8.28515625" style="1" customWidth="1"/>
    <col min="12030" max="12030" width="10" style="1" bestFit="1" customWidth="1"/>
    <col min="12031" max="12031" width="7.5703125" style="1" customWidth="1"/>
    <col min="12032" max="12032" width="11" style="1" bestFit="1" customWidth="1"/>
    <col min="12033" max="12033" width="8.28515625" style="1" customWidth="1"/>
    <col min="12034" max="12034" width="11" style="1" bestFit="1" customWidth="1"/>
    <col min="12035" max="12035" width="8" style="1" customWidth="1"/>
    <col min="12036" max="12036" width="11.140625" style="1" customWidth="1"/>
    <col min="12037" max="12037" width="8.5703125" style="1" customWidth="1"/>
    <col min="12038" max="12279" width="9.140625" style="1"/>
    <col min="12280" max="12280" width="9.42578125" style="1" bestFit="1" customWidth="1"/>
    <col min="12281" max="12281" width="25.85546875" style="1" customWidth="1"/>
    <col min="12282" max="12282" width="13.7109375" style="1" bestFit="1" customWidth="1"/>
    <col min="12283" max="12283" width="9.140625" style="1" customWidth="1"/>
    <col min="12284" max="12284" width="10" style="1" bestFit="1" customWidth="1"/>
    <col min="12285" max="12285" width="8.28515625" style="1" customWidth="1"/>
    <col min="12286" max="12286" width="10" style="1" bestFit="1" customWidth="1"/>
    <col min="12287" max="12287" width="7.5703125" style="1" customWidth="1"/>
    <col min="12288" max="12288" width="11" style="1" bestFit="1" customWidth="1"/>
    <col min="12289" max="12289" width="8.28515625" style="1" customWidth="1"/>
    <col min="12290" max="12290" width="11" style="1" bestFit="1" customWidth="1"/>
    <col min="12291" max="12291" width="8" style="1" customWidth="1"/>
    <col min="12292" max="12292" width="11.140625" style="1" customWidth="1"/>
    <col min="12293" max="12293" width="8.5703125" style="1" customWidth="1"/>
    <col min="12294" max="12535" width="9.140625" style="1"/>
    <col min="12536" max="12536" width="9.42578125" style="1" bestFit="1" customWidth="1"/>
    <col min="12537" max="12537" width="25.85546875" style="1" customWidth="1"/>
    <col min="12538" max="12538" width="13.7109375" style="1" bestFit="1" customWidth="1"/>
    <col min="12539" max="12539" width="9.140625" style="1" customWidth="1"/>
    <col min="12540" max="12540" width="10" style="1" bestFit="1" customWidth="1"/>
    <col min="12541" max="12541" width="8.28515625" style="1" customWidth="1"/>
    <col min="12542" max="12542" width="10" style="1" bestFit="1" customWidth="1"/>
    <col min="12543" max="12543" width="7.5703125" style="1" customWidth="1"/>
    <col min="12544" max="12544" width="11" style="1" bestFit="1" customWidth="1"/>
    <col min="12545" max="12545" width="8.28515625" style="1" customWidth="1"/>
    <col min="12546" max="12546" width="11" style="1" bestFit="1" customWidth="1"/>
    <col min="12547" max="12547" width="8" style="1" customWidth="1"/>
    <col min="12548" max="12548" width="11.140625" style="1" customWidth="1"/>
    <col min="12549" max="12549" width="8.5703125" style="1" customWidth="1"/>
    <col min="12550" max="12791" width="9.140625" style="1"/>
    <col min="12792" max="12792" width="9.42578125" style="1" bestFit="1" customWidth="1"/>
    <col min="12793" max="12793" width="25.85546875" style="1" customWidth="1"/>
    <col min="12794" max="12794" width="13.7109375" style="1" bestFit="1" customWidth="1"/>
    <col min="12795" max="12795" width="9.140625" style="1" customWidth="1"/>
    <col min="12796" max="12796" width="10" style="1" bestFit="1" customWidth="1"/>
    <col min="12797" max="12797" width="8.28515625" style="1" customWidth="1"/>
    <col min="12798" max="12798" width="10" style="1" bestFit="1" customWidth="1"/>
    <col min="12799" max="12799" width="7.5703125" style="1" customWidth="1"/>
    <col min="12800" max="12800" width="11" style="1" bestFit="1" customWidth="1"/>
    <col min="12801" max="12801" width="8.28515625" style="1" customWidth="1"/>
    <col min="12802" max="12802" width="11" style="1" bestFit="1" customWidth="1"/>
    <col min="12803" max="12803" width="8" style="1" customWidth="1"/>
    <col min="12804" max="12804" width="11.140625" style="1" customWidth="1"/>
    <col min="12805" max="12805" width="8.5703125" style="1" customWidth="1"/>
    <col min="12806" max="13047" width="9.140625" style="1"/>
    <col min="13048" max="13048" width="9.42578125" style="1" bestFit="1" customWidth="1"/>
    <col min="13049" max="13049" width="25.85546875" style="1" customWidth="1"/>
    <col min="13050" max="13050" width="13.7109375" style="1" bestFit="1" customWidth="1"/>
    <col min="13051" max="13051" width="9.140625" style="1" customWidth="1"/>
    <col min="13052" max="13052" width="10" style="1" bestFit="1" customWidth="1"/>
    <col min="13053" max="13053" width="8.28515625" style="1" customWidth="1"/>
    <col min="13054" max="13054" width="10" style="1" bestFit="1" customWidth="1"/>
    <col min="13055" max="13055" width="7.5703125" style="1" customWidth="1"/>
    <col min="13056" max="13056" width="11" style="1" bestFit="1" customWidth="1"/>
    <col min="13057" max="13057" width="8.28515625" style="1" customWidth="1"/>
    <col min="13058" max="13058" width="11" style="1" bestFit="1" customWidth="1"/>
    <col min="13059" max="13059" width="8" style="1" customWidth="1"/>
    <col min="13060" max="13060" width="11.140625" style="1" customWidth="1"/>
    <col min="13061" max="13061" width="8.5703125" style="1" customWidth="1"/>
    <col min="13062" max="13303" width="9.140625" style="1"/>
    <col min="13304" max="13304" width="9.42578125" style="1" bestFit="1" customWidth="1"/>
    <col min="13305" max="13305" width="25.85546875" style="1" customWidth="1"/>
    <col min="13306" max="13306" width="13.7109375" style="1" bestFit="1" customWidth="1"/>
    <col min="13307" max="13307" width="9.140625" style="1" customWidth="1"/>
    <col min="13308" max="13308" width="10" style="1" bestFit="1" customWidth="1"/>
    <col min="13309" max="13309" width="8.28515625" style="1" customWidth="1"/>
    <col min="13310" max="13310" width="10" style="1" bestFit="1" customWidth="1"/>
    <col min="13311" max="13311" width="7.5703125" style="1" customWidth="1"/>
    <col min="13312" max="13312" width="11" style="1" bestFit="1" customWidth="1"/>
    <col min="13313" max="13313" width="8.28515625" style="1" customWidth="1"/>
    <col min="13314" max="13314" width="11" style="1" bestFit="1" customWidth="1"/>
    <col min="13315" max="13315" width="8" style="1" customWidth="1"/>
    <col min="13316" max="13316" width="11.140625" style="1" customWidth="1"/>
    <col min="13317" max="13317" width="8.5703125" style="1" customWidth="1"/>
    <col min="13318" max="13559" width="9.140625" style="1"/>
    <col min="13560" max="13560" width="9.42578125" style="1" bestFit="1" customWidth="1"/>
    <col min="13561" max="13561" width="25.85546875" style="1" customWidth="1"/>
    <col min="13562" max="13562" width="13.7109375" style="1" bestFit="1" customWidth="1"/>
    <col min="13563" max="13563" width="9.140625" style="1" customWidth="1"/>
    <col min="13564" max="13564" width="10" style="1" bestFit="1" customWidth="1"/>
    <col min="13565" max="13565" width="8.28515625" style="1" customWidth="1"/>
    <col min="13566" max="13566" width="10" style="1" bestFit="1" customWidth="1"/>
    <col min="13567" max="13567" width="7.5703125" style="1" customWidth="1"/>
    <col min="13568" max="13568" width="11" style="1" bestFit="1" customWidth="1"/>
    <col min="13569" max="13569" width="8.28515625" style="1" customWidth="1"/>
    <col min="13570" max="13570" width="11" style="1" bestFit="1" customWidth="1"/>
    <col min="13571" max="13571" width="8" style="1" customWidth="1"/>
    <col min="13572" max="13572" width="11.140625" style="1" customWidth="1"/>
    <col min="13573" max="13573" width="8.5703125" style="1" customWidth="1"/>
    <col min="13574" max="13815" width="9.140625" style="1"/>
    <col min="13816" max="13816" width="9.42578125" style="1" bestFit="1" customWidth="1"/>
    <col min="13817" max="13817" width="25.85546875" style="1" customWidth="1"/>
    <col min="13818" max="13818" width="13.7109375" style="1" bestFit="1" customWidth="1"/>
    <col min="13819" max="13819" width="9.140625" style="1" customWidth="1"/>
    <col min="13820" max="13820" width="10" style="1" bestFit="1" customWidth="1"/>
    <col min="13821" max="13821" width="8.28515625" style="1" customWidth="1"/>
    <col min="13822" max="13822" width="10" style="1" bestFit="1" customWidth="1"/>
    <col min="13823" max="13823" width="7.5703125" style="1" customWidth="1"/>
    <col min="13824" max="13824" width="11" style="1" bestFit="1" customWidth="1"/>
    <col min="13825" max="13825" width="8.28515625" style="1" customWidth="1"/>
    <col min="13826" max="13826" width="11" style="1" bestFit="1" customWidth="1"/>
    <col min="13827" max="13827" width="8" style="1" customWidth="1"/>
    <col min="13828" max="13828" width="11.140625" style="1" customWidth="1"/>
    <col min="13829" max="13829" width="8.5703125" style="1" customWidth="1"/>
    <col min="13830" max="14071" width="9.140625" style="1"/>
    <col min="14072" max="14072" width="9.42578125" style="1" bestFit="1" customWidth="1"/>
    <col min="14073" max="14073" width="25.85546875" style="1" customWidth="1"/>
    <col min="14074" max="14074" width="13.7109375" style="1" bestFit="1" customWidth="1"/>
    <col min="14075" max="14075" width="9.140625" style="1" customWidth="1"/>
    <col min="14076" max="14076" width="10" style="1" bestFit="1" customWidth="1"/>
    <col min="14077" max="14077" width="8.28515625" style="1" customWidth="1"/>
    <col min="14078" max="14078" width="10" style="1" bestFit="1" customWidth="1"/>
    <col min="14079" max="14079" width="7.5703125" style="1" customWidth="1"/>
    <col min="14080" max="14080" width="11" style="1" bestFit="1" customWidth="1"/>
    <col min="14081" max="14081" width="8.28515625" style="1" customWidth="1"/>
    <col min="14082" max="14082" width="11" style="1" bestFit="1" customWidth="1"/>
    <col min="14083" max="14083" width="8" style="1" customWidth="1"/>
    <col min="14084" max="14084" width="11.140625" style="1" customWidth="1"/>
    <col min="14085" max="14085" width="8.5703125" style="1" customWidth="1"/>
    <col min="14086" max="14327" width="9.140625" style="1"/>
    <col min="14328" max="14328" width="9.42578125" style="1" bestFit="1" customWidth="1"/>
    <col min="14329" max="14329" width="25.85546875" style="1" customWidth="1"/>
    <col min="14330" max="14330" width="13.7109375" style="1" bestFit="1" customWidth="1"/>
    <col min="14331" max="14331" width="9.140625" style="1" customWidth="1"/>
    <col min="14332" max="14332" width="10" style="1" bestFit="1" customWidth="1"/>
    <col min="14333" max="14333" width="8.28515625" style="1" customWidth="1"/>
    <col min="14334" max="14334" width="10" style="1" bestFit="1" customWidth="1"/>
    <col min="14335" max="14335" width="7.5703125" style="1" customWidth="1"/>
    <col min="14336" max="14336" width="11" style="1" bestFit="1" customWidth="1"/>
    <col min="14337" max="14337" width="8.28515625" style="1" customWidth="1"/>
    <col min="14338" max="14338" width="11" style="1" bestFit="1" customWidth="1"/>
    <col min="14339" max="14339" width="8" style="1" customWidth="1"/>
    <col min="14340" max="14340" width="11.140625" style="1" customWidth="1"/>
    <col min="14341" max="14341" width="8.5703125" style="1" customWidth="1"/>
    <col min="14342" max="14583" width="9.140625" style="1"/>
    <col min="14584" max="14584" width="9.42578125" style="1" bestFit="1" customWidth="1"/>
    <col min="14585" max="14585" width="25.85546875" style="1" customWidth="1"/>
    <col min="14586" max="14586" width="13.7109375" style="1" bestFit="1" customWidth="1"/>
    <col min="14587" max="14587" width="9.140625" style="1" customWidth="1"/>
    <col min="14588" max="14588" width="10" style="1" bestFit="1" customWidth="1"/>
    <col min="14589" max="14589" width="8.28515625" style="1" customWidth="1"/>
    <col min="14590" max="14590" width="10" style="1" bestFit="1" customWidth="1"/>
    <col min="14591" max="14591" width="7.5703125" style="1" customWidth="1"/>
    <col min="14592" max="14592" width="11" style="1" bestFit="1" customWidth="1"/>
    <col min="14593" max="14593" width="8.28515625" style="1" customWidth="1"/>
    <col min="14594" max="14594" width="11" style="1" bestFit="1" customWidth="1"/>
    <col min="14595" max="14595" width="8" style="1" customWidth="1"/>
    <col min="14596" max="14596" width="11.140625" style="1" customWidth="1"/>
    <col min="14597" max="14597" width="8.5703125" style="1" customWidth="1"/>
    <col min="14598" max="14839" width="9.140625" style="1"/>
    <col min="14840" max="14840" width="9.42578125" style="1" bestFit="1" customWidth="1"/>
    <col min="14841" max="14841" width="25.85546875" style="1" customWidth="1"/>
    <col min="14842" max="14842" width="13.7109375" style="1" bestFit="1" customWidth="1"/>
    <col min="14843" max="14843" width="9.140625" style="1" customWidth="1"/>
    <col min="14844" max="14844" width="10" style="1" bestFit="1" customWidth="1"/>
    <col min="14845" max="14845" width="8.28515625" style="1" customWidth="1"/>
    <col min="14846" max="14846" width="10" style="1" bestFit="1" customWidth="1"/>
    <col min="14847" max="14847" width="7.5703125" style="1" customWidth="1"/>
    <col min="14848" max="14848" width="11" style="1" bestFit="1" customWidth="1"/>
    <col min="14849" max="14849" width="8.28515625" style="1" customWidth="1"/>
    <col min="14850" max="14850" width="11" style="1" bestFit="1" customWidth="1"/>
    <col min="14851" max="14851" width="8" style="1" customWidth="1"/>
    <col min="14852" max="14852" width="11.140625" style="1" customWidth="1"/>
    <col min="14853" max="14853" width="8.5703125" style="1" customWidth="1"/>
    <col min="14854" max="15095" width="9.140625" style="1"/>
    <col min="15096" max="15096" width="9.42578125" style="1" bestFit="1" customWidth="1"/>
    <col min="15097" max="15097" width="25.85546875" style="1" customWidth="1"/>
    <col min="15098" max="15098" width="13.7109375" style="1" bestFit="1" customWidth="1"/>
    <col min="15099" max="15099" width="9.140625" style="1" customWidth="1"/>
    <col min="15100" max="15100" width="10" style="1" bestFit="1" customWidth="1"/>
    <col min="15101" max="15101" width="8.28515625" style="1" customWidth="1"/>
    <col min="15102" max="15102" width="10" style="1" bestFit="1" customWidth="1"/>
    <col min="15103" max="15103" width="7.5703125" style="1" customWidth="1"/>
    <col min="15104" max="15104" width="11" style="1" bestFit="1" customWidth="1"/>
    <col min="15105" max="15105" width="8.28515625" style="1" customWidth="1"/>
    <col min="15106" max="15106" width="11" style="1" bestFit="1" customWidth="1"/>
    <col min="15107" max="15107" width="8" style="1" customWidth="1"/>
    <col min="15108" max="15108" width="11.140625" style="1" customWidth="1"/>
    <col min="15109" max="15109" width="8.5703125" style="1" customWidth="1"/>
    <col min="15110" max="15351" width="9.140625" style="1"/>
    <col min="15352" max="15352" width="9.42578125" style="1" bestFit="1" customWidth="1"/>
    <col min="15353" max="15353" width="25.85546875" style="1" customWidth="1"/>
    <col min="15354" max="15354" width="13.7109375" style="1" bestFit="1" customWidth="1"/>
    <col min="15355" max="15355" width="9.140625" style="1" customWidth="1"/>
    <col min="15356" max="15356" width="10" style="1" bestFit="1" customWidth="1"/>
    <col min="15357" max="15357" width="8.28515625" style="1" customWidth="1"/>
    <col min="15358" max="15358" width="10" style="1" bestFit="1" customWidth="1"/>
    <col min="15359" max="15359" width="7.5703125" style="1" customWidth="1"/>
    <col min="15360" max="15360" width="11" style="1" bestFit="1" customWidth="1"/>
    <col min="15361" max="15361" width="8.28515625" style="1" customWidth="1"/>
    <col min="15362" max="15362" width="11" style="1" bestFit="1" customWidth="1"/>
    <col min="15363" max="15363" width="8" style="1" customWidth="1"/>
    <col min="15364" max="15364" width="11.140625" style="1" customWidth="1"/>
    <col min="15365" max="15365" width="8.5703125" style="1" customWidth="1"/>
    <col min="15366" max="15607" width="9.140625" style="1"/>
    <col min="15608" max="15608" width="9.42578125" style="1" bestFit="1" customWidth="1"/>
    <col min="15609" max="15609" width="25.85546875" style="1" customWidth="1"/>
    <col min="15610" max="15610" width="13.7109375" style="1" bestFit="1" customWidth="1"/>
    <col min="15611" max="15611" width="9.140625" style="1" customWidth="1"/>
    <col min="15612" max="15612" width="10" style="1" bestFit="1" customWidth="1"/>
    <col min="15613" max="15613" width="8.28515625" style="1" customWidth="1"/>
    <col min="15614" max="15614" width="10" style="1" bestFit="1" customWidth="1"/>
    <col min="15615" max="15615" width="7.5703125" style="1" customWidth="1"/>
    <col min="15616" max="15616" width="11" style="1" bestFit="1" customWidth="1"/>
    <col min="15617" max="15617" width="8.28515625" style="1" customWidth="1"/>
    <col min="15618" max="15618" width="11" style="1" bestFit="1" customWidth="1"/>
    <col min="15619" max="15619" width="8" style="1" customWidth="1"/>
    <col min="15620" max="15620" width="11.140625" style="1" customWidth="1"/>
    <col min="15621" max="15621" width="8.5703125" style="1" customWidth="1"/>
    <col min="15622" max="15863" width="9.140625" style="1"/>
    <col min="15864" max="15864" width="9.42578125" style="1" bestFit="1" customWidth="1"/>
    <col min="15865" max="15865" width="25.85546875" style="1" customWidth="1"/>
    <col min="15866" max="15866" width="13.7109375" style="1" bestFit="1" customWidth="1"/>
    <col min="15867" max="15867" width="9.140625" style="1" customWidth="1"/>
    <col min="15868" max="15868" width="10" style="1" bestFit="1" customWidth="1"/>
    <col min="15869" max="15869" width="8.28515625" style="1" customWidth="1"/>
    <col min="15870" max="15870" width="10" style="1" bestFit="1" customWidth="1"/>
    <col min="15871" max="15871" width="7.5703125" style="1" customWidth="1"/>
    <col min="15872" max="15872" width="11" style="1" bestFit="1" customWidth="1"/>
    <col min="15873" max="15873" width="8.28515625" style="1" customWidth="1"/>
    <col min="15874" max="15874" width="11" style="1" bestFit="1" customWidth="1"/>
    <col min="15875" max="15875" width="8" style="1" customWidth="1"/>
    <col min="15876" max="15876" width="11.140625" style="1" customWidth="1"/>
    <col min="15877" max="15877" width="8.5703125" style="1" customWidth="1"/>
    <col min="15878" max="16119" width="9.140625" style="1"/>
    <col min="16120" max="16120" width="9.42578125" style="1" bestFit="1" customWidth="1"/>
    <col min="16121" max="16121" width="25.85546875" style="1" customWidth="1"/>
    <col min="16122" max="16122" width="13.7109375" style="1" bestFit="1" customWidth="1"/>
    <col min="16123" max="16123" width="9.140625" style="1" customWidth="1"/>
    <col min="16124" max="16124" width="10" style="1" bestFit="1" customWidth="1"/>
    <col min="16125" max="16125" width="8.28515625" style="1" customWidth="1"/>
    <col min="16126" max="16126" width="10" style="1" bestFit="1" customWidth="1"/>
    <col min="16127" max="16127" width="7.5703125" style="1" customWidth="1"/>
    <col min="16128" max="16128" width="11" style="1" bestFit="1" customWidth="1"/>
    <col min="16129" max="16129" width="8.28515625" style="1" customWidth="1"/>
    <col min="16130" max="16130" width="11" style="1" bestFit="1" customWidth="1"/>
    <col min="16131" max="16131" width="8" style="1" customWidth="1"/>
    <col min="16132" max="16132" width="11.140625" style="1" customWidth="1"/>
    <col min="16133" max="16133" width="8.5703125" style="1" customWidth="1"/>
    <col min="16134" max="16384" width="9.140625" style="1"/>
  </cols>
  <sheetData>
    <row r="1" spans="1:16" ht="27" customHeight="1" x14ac:dyDescent="0.2">
      <c r="A1" s="169" t="s">
        <v>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23.25" customHeight="1" x14ac:dyDescent="0.2">
      <c r="A2" s="172" t="s">
        <v>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ht="15" x14ac:dyDescent="0.2">
      <c r="A3" s="234" t="s">
        <v>86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</row>
    <row r="4" spans="1:16" ht="15" customHeight="1" x14ac:dyDescent="0.2">
      <c r="A4" s="231" t="s">
        <v>87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</row>
    <row r="5" spans="1:16" ht="15" customHeight="1" x14ac:dyDescent="0.25">
      <c r="A5" s="228" t="s">
        <v>139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</row>
    <row r="6" spans="1:16" ht="12.75" customHeight="1" x14ac:dyDescent="0.2">
      <c r="A6" s="240" t="s">
        <v>0</v>
      </c>
      <c r="B6" s="242" t="s">
        <v>5</v>
      </c>
      <c r="C6" s="244" t="s">
        <v>44</v>
      </c>
      <c r="D6" s="244" t="s">
        <v>6</v>
      </c>
      <c r="E6" s="225" t="s">
        <v>45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</row>
    <row r="7" spans="1:16" x14ac:dyDescent="0.2">
      <c r="A7" s="241"/>
      <c r="B7" s="243"/>
      <c r="C7" s="245"/>
      <c r="D7" s="245"/>
      <c r="E7" s="246" t="s">
        <v>46</v>
      </c>
      <c r="F7" s="247"/>
      <c r="G7" s="248"/>
      <c r="H7" s="246" t="s">
        <v>47</v>
      </c>
      <c r="I7" s="247"/>
      <c r="J7" s="248"/>
      <c r="K7" s="246" t="s">
        <v>48</v>
      </c>
      <c r="L7" s="247"/>
      <c r="M7" s="248"/>
      <c r="N7" s="246" t="s">
        <v>49</v>
      </c>
      <c r="O7" s="247"/>
      <c r="P7" s="299"/>
    </row>
    <row r="8" spans="1:16" x14ac:dyDescent="0.2">
      <c r="A8" s="237">
        <v>1</v>
      </c>
      <c r="B8" s="249" t="s">
        <v>51</v>
      </c>
      <c r="C8" s="252">
        <f>P.ORÇAMENTÁRIA!H10</f>
        <v>0</v>
      </c>
      <c r="D8" s="255" t="e">
        <f>C8/$C$20</f>
        <v>#DIV/0!</v>
      </c>
      <c r="E8" s="39">
        <v>1</v>
      </c>
      <c r="F8" s="40"/>
      <c r="G8" s="41"/>
      <c r="H8" s="39"/>
      <c r="I8" s="40"/>
      <c r="J8" s="41"/>
      <c r="K8" s="39"/>
      <c r="L8" s="40"/>
      <c r="M8" s="41"/>
      <c r="N8" s="39"/>
      <c r="O8" s="40"/>
      <c r="P8" s="49"/>
    </row>
    <row r="9" spans="1:16" x14ac:dyDescent="0.2">
      <c r="A9" s="238"/>
      <c r="B9" s="250"/>
      <c r="C9" s="253"/>
      <c r="D9" s="256"/>
      <c r="E9" s="45"/>
      <c r="F9" s="43"/>
      <c r="G9" s="44"/>
      <c r="H9" s="42"/>
      <c r="I9" s="43"/>
      <c r="J9" s="44"/>
      <c r="K9" s="42"/>
      <c r="L9" s="43"/>
      <c r="M9" s="44"/>
      <c r="N9" s="42"/>
      <c r="O9" s="43"/>
      <c r="P9" s="50"/>
    </row>
    <row r="10" spans="1:16" x14ac:dyDescent="0.2">
      <c r="A10" s="239"/>
      <c r="B10" s="251"/>
      <c r="C10" s="254"/>
      <c r="D10" s="257"/>
      <c r="E10" s="258">
        <f>$C$8*E8</f>
        <v>0</v>
      </c>
      <c r="F10" s="259"/>
      <c r="G10" s="260"/>
      <c r="H10" s="258"/>
      <c r="I10" s="259"/>
      <c r="J10" s="260"/>
      <c r="K10" s="258"/>
      <c r="L10" s="259"/>
      <c r="M10" s="260"/>
      <c r="N10" s="258"/>
      <c r="O10" s="259"/>
      <c r="P10" s="296"/>
    </row>
    <row r="11" spans="1:16" ht="15" customHeight="1" x14ac:dyDescent="0.2">
      <c r="A11" s="237">
        <v>2</v>
      </c>
      <c r="B11" s="249" t="s">
        <v>99</v>
      </c>
      <c r="C11" s="252">
        <f>P.ORÇAMENTÁRIA!H15</f>
        <v>0</v>
      </c>
      <c r="D11" s="255" t="e">
        <f t="shared" ref="D11" si="0">C11/$C$20</f>
        <v>#DIV/0!</v>
      </c>
      <c r="E11" s="261">
        <v>0.4</v>
      </c>
      <c r="F11" s="262"/>
      <c r="G11" s="263"/>
      <c r="H11" s="261">
        <v>0.4</v>
      </c>
      <c r="I11" s="262"/>
      <c r="J11" s="263"/>
      <c r="K11" s="265">
        <v>0.2</v>
      </c>
      <c r="L11" s="266"/>
      <c r="M11" s="267"/>
      <c r="N11" s="39"/>
      <c r="O11" s="40"/>
      <c r="P11" s="49"/>
    </row>
    <row r="12" spans="1:16" x14ac:dyDescent="0.2">
      <c r="A12" s="238"/>
      <c r="B12" s="250"/>
      <c r="C12" s="253"/>
      <c r="D12" s="256"/>
      <c r="E12" s="148"/>
      <c r="F12" s="146"/>
      <c r="G12" s="147"/>
      <c r="H12" s="148"/>
      <c r="I12" s="146"/>
      <c r="J12" s="147"/>
      <c r="K12" s="45"/>
      <c r="L12" s="100"/>
      <c r="M12" s="44"/>
      <c r="N12" s="42"/>
      <c r="O12" s="43"/>
      <c r="P12" s="50"/>
    </row>
    <row r="13" spans="1:16" x14ac:dyDescent="0.2">
      <c r="A13" s="239"/>
      <c r="B13" s="251"/>
      <c r="C13" s="254"/>
      <c r="D13" s="257"/>
      <c r="E13" s="258">
        <f>$C$11*E11</f>
        <v>0</v>
      </c>
      <c r="F13" s="259"/>
      <c r="G13" s="260"/>
      <c r="H13" s="258">
        <f>$C$11*H11</f>
        <v>0</v>
      </c>
      <c r="I13" s="259"/>
      <c r="J13" s="260"/>
      <c r="K13" s="258">
        <f>C11*K11</f>
        <v>0</v>
      </c>
      <c r="L13" s="259"/>
      <c r="M13" s="260"/>
      <c r="N13" s="258"/>
      <c r="O13" s="259"/>
      <c r="P13" s="296"/>
    </row>
    <row r="14" spans="1:16" ht="15" customHeight="1" x14ac:dyDescent="0.2">
      <c r="A14" s="264">
        <v>3</v>
      </c>
      <c r="B14" s="249" t="s">
        <v>101</v>
      </c>
      <c r="C14" s="252">
        <f>P.ORÇAMENTÁRIA!H20</f>
        <v>0</v>
      </c>
      <c r="D14" s="255" t="e">
        <f t="shared" ref="D14" si="1">C14/$C$20</f>
        <v>#DIV/0!</v>
      </c>
      <c r="E14" s="265"/>
      <c r="F14" s="266"/>
      <c r="G14" s="267"/>
      <c r="H14" s="261">
        <v>0.2</v>
      </c>
      <c r="I14" s="262"/>
      <c r="J14" s="263"/>
      <c r="K14" s="261">
        <v>0.4</v>
      </c>
      <c r="L14" s="262"/>
      <c r="M14" s="263"/>
      <c r="N14" s="265">
        <v>0.4</v>
      </c>
      <c r="O14" s="266"/>
      <c r="P14" s="295"/>
    </row>
    <row r="15" spans="1:16" ht="12.75" customHeight="1" x14ac:dyDescent="0.2">
      <c r="A15" s="238"/>
      <c r="B15" s="250"/>
      <c r="C15" s="253"/>
      <c r="D15" s="256"/>
      <c r="E15" s="130"/>
      <c r="F15" s="149"/>
      <c r="G15" s="150"/>
      <c r="H15" s="130"/>
      <c r="I15" s="46"/>
      <c r="J15" s="47"/>
      <c r="K15" s="45"/>
      <c r="L15" s="46"/>
      <c r="M15" s="47"/>
      <c r="N15" s="45"/>
      <c r="O15" s="46"/>
      <c r="P15" s="51"/>
    </row>
    <row r="16" spans="1:16" x14ac:dyDescent="0.2">
      <c r="A16" s="239"/>
      <c r="B16" s="251"/>
      <c r="C16" s="254"/>
      <c r="D16" s="257"/>
      <c r="E16" s="258">
        <f>C14*E14</f>
        <v>0</v>
      </c>
      <c r="F16" s="259"/>
      <c r="G16" s="260"/>
      <c r="H16" s="258">
        <f>$C$14*H14</f>
        <v>0</v>
      </c>
      <c r="I16" s="259"/>
      <c r="J16" s="260"/>
      <c r="K16" s="258">
        <f>$C$14*K14</f>
        <v>0</v>
      </c>
      <c r="L16" s="259"/>
      <c r="M16" s="260"/>
      <c r="N16" s="258">
        <f>C14*N14</f>
        <v>0</v>
      </c>
      <c r="O16" s="259"/>
      <c r="P16" s="296"/>
    </row>
    <row r="17" spans="1:22" x14ac:dyDescent="0.2">
      <c r="A17" s="237">
        <v>4</v>
      </c>
      <c r="B17" s="249" t="s">
        <v>102</v>
      </c>
      <c r="C17" s="252">
        <f>P.ORÇAMENTÁRIA!H29</f>
        <v>0</v>
      </c>
      <c r="D17" s="255" t="e">
        <f t="shared" ref="D17" si="2">C17/$C$20</f>
        <v>#DIV/0!</v>
      </c>
      <c r="E17" s="265">
        <v>0.25</v>
      </c>
      <c r="F17" s="266"/>
      <c r="G17" s="267"/>
      <c r="H17" s="265">
        <v>0.25</v>
      </c>
      <c r="I17" s="266"/>
      <c r="J17" s="267"/>
      <c r="K17" s="265">
        <v>0.25</v>
      </c>
      <c r="L17" s="266"/>
      <c r="M17" s="267"/>
      <c r="N17" s="261">
        <v>0.25</v>
      </c>
      <c r="O17" s="262"/>
      <c r="P17" s="297"/>
    </row>
    <row r="18" spans="1:22" x14ac:dyDescent="0.2">
      <c r="A18" s="238"/>
      <c r="B18" s="250"/>
      <c r="C18" s="253"/>
      <c r="D18" s="256"/>
      <c r="E18" s="45"/>
      <c r="F18" s="46"/>
      <c r="G18" s="47"/>
      <c r="H18" s="45"/>
      <c r="I18" s="46"/>
      <c r="J18" s="47"/>
      <c r="K18" s="45"/>
      <c r="L18" s="46"/>
      <c r="M18" s="47"/>
      <c r="N18" s="45"/>
      <c r="O18" s="46"/>
      <c r="P18" s="51"/>
    </row>
    <row r="19" spans="1:22" x14ac:dyDescent="0.2">
      <c r="A19" s="239"/>
      <c r="B19" s="251"/>
      <c r="C19" s="254"/>
      <c r="D19" s="257"/>
      <c r="E19" s="258">
        <f>C17*E17</f>
        <v>0</v>
      </c>
      <c r="F19" s="259"/>
      <c r="G19" s="260"/>
      <c r="H19" s="258">
        <f>C17*H17</f>
        <v>0</v>
      </c>
      <c r="I19" s="259"/>
      <c r="J19" s="260"/>
      <c r="K19" s="258">
        <f>C17*K17</f>
        <v>0</v>
      </c>
      <c r="L19" s="259"/>
      <c r="M19" s="260"/>
      <c r="N19" s="258">
        <f>C17*N17</f>
        <v>0</v>
      </c>
      <c r="O19" s="259"/>
      <c r="P19" s="296"/>
      <c r="Q19" s="135"/>
    </row>
    <row r="20" spans="1:22" ht="15" x14ac:dyDescent="0.25">
      <c r="A20" s="277" t="s">
        <v>3</v>
      </c>
      <c r="B20" s="279"/>
      <c r="C20" s="285">
        <f>SUM(C8:C19)</f>
        <v>0</v>
      </c>
      <c r="D20" s="286"/>
      <c r="E20" s="289">
        <f>E10+E13+E16+E19</f>
        <v>0</v>
      </c>
      <c r="F20" s="290"/>
      <c r="G20" s="291"/>
      <c r="H20" s="289">
        <f t="shared" ref="H20" si="3">H10+H13+H16+H19</f>
        <v>0</v>
      </c>
      <c r="I20" s="290"/>
      <c r="J20" s="291"/>
      <c r="K20" s="289">
        <f t="shared" ref="K20" si="4">K10+K13+K16+K19</f>
        <v>0</v>
      </c>
      <c r="L20" s="290"/>
      <c r="M20" s="291"/>
      <c r="N20" s="289">
        <f t="shared" ref="N20" si="5">N10+N13+N16+N19</f>
        <v>0</v>
      </c>
      <c r="O20" s="290"/>
      <c r="P20" s="294"/>
    </row>
    <row r="21" spans="1:22" ht="15" x14ac:dyDescent="0.25">
      <c r="A21" s="283"/>
      <c r="B21" s="284"/>
      <c r="C21" s="287" t="e">
        <f>C20/C20</f>
        <v>#DIV/0!</v>
      </c>
      <c r="D21" s="288"/>
      <c r="E21" s="274" t="e">
        <f>E20/$C$20</f>
        <v>#DIV/0!</v>
      </c>
      <c r="F21" s="275"/>
      <c r="G21" s="276"/>
      <c r="H21" s="274" t="e">
        <f t="shared" ref="H21" si="6">H20/$C$20</f>
        <v>#DIV/0!</v>
      </c>
      <c r="I21" s="275"/>
      <c r="J21" s="276"/>
      <c r="K21" s="274" t="e">
        <f t="shared" ref="K21" si="7">K20/$C$20</f>
        <v>#DIV/0!</v>
      </c>
      <c r="L21" s="275"/>
      <c r="M21" s="276"/>
      <c r="N21" s="274" t="e">
        <f t="shared" ref="N21" si="8">N20/$C$20</f>
        <v>#DIV/0!</v>
      </c>
      <c r="O21" s="275"/>
      <c r="P21" s="298"/>
    </row>
    <row r="22" spans="1:22" ht="12.75" customHeight="1" x14ac:dyDescent="0.2">
      <c r="A22" s="277" t="s">
        <v>50</v>
      </c>
      <c r="B22" s="278"/>
      <c r="C22" s="278"/>
      <c r="D22" s="279"/>
      <c r="E22" s="268">
        <f>E20</f>
        <v>0</v>
      </c>
      <c r="F22" s="269"/>
      <c r="G22" s="270"/>
      <c r="H22" s="268">
        <f>H20+E22</f>
        <v>0</v>
      </c>
      <c r="I22" s="269"/>
      <c r="J22" s="270"/>
      <c r="K22" s="268">
        <f t="shared" ref="K22" si="9">K20+H22</f>
        <v>0</v>
      </c>
      <c r="L22" s="269"/>
      <c r="M22" s="270"/>
      <c r="N22" s="268">
        <f t="shared" ref="N22" si="10">N20+K22</f>
        <v>0</v>
      </c>
      <c r="O22" s="269"/>
      <c r="P22" s="292"/>
      <c r="S22" s="124"/>
    </row>
    <row r="23" spans="1:22" ht="12.75" customHeight="1" thickBot="1" x14ac:dyDescent="0.25">
      <c r="A23" s="280"/>
      <c r="B23" s="281"/>
      <c r="C23" s="281"/>
      <c r="D23" s="282"/>
      <c r="E23" s="271" t="e">
        <f>E22/$C$20</f>
        <v>#DIV/0!</v>
      </c>
      <c r="F23" s="272"/>
      <c r="G23" s="273"/>
      <c r="H23" s="271" t="e">
        <f>H22/$C$20</f>
        <v>#DIV/0!</v>
      </c>
      <c r="I23" s="272"/>
      <c r="J23" s="273"/>
      <c r="K23" s="271" t="e">
        <f>K22/$C$20</f>
        <v>#DIV/0!</v>
      </c>
      <c r="L23" s="272"/>
      <c r="M23" s="273"/>
      <c r="N23" s="271" t="e">
        <f>N22/$C$20</f>
        <v>#DIV/0!</v>
      </c>
      <c r="O23" s="272"/>
      <c r="P23" s="293"/>
      <c r="R23" s="131"/>
    </row>
    <row r="24" spans="1:22" x14ac:dyDescent="0.2"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132"/>
      <c r="S24" s="132"/>
      <c r="T24" s="134"/>
      <c r="U24" s="133"/>
      <c r="V24" s="136"/>
    </row>
    <row r="25" spans="1:22" x14ac:dyDescent="0.2">
      <c r="S25" s="125"/>
      <c r="T25" s="125"/>
      <c r="U25" s="125"/>
      <c r="V25" s="125"/>
    </row>
    <row r="26" spans="1:22" x14ac:dyDescent="0.2">
      <c r="S26" s="126"/>
    </row>
    <row r="27" spans="1:22" ht="12.75" customHeight="1" x14ac:dyDescent="0.2">
      <c r="A27" s="223" t="s">
        <v>52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124"/>
    </row>
    <row r="28" spans="1:22" ht="12.75" customHeight="1" x14ac:dyDescent="0.2">
      <c r="A28" s="224" t="s">
        <v>65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</sheetData>
  <mergeCells count="79">
    <mergeCell ref="N21:P21"/>
    <mergeCell ref="K21:M21"/>
    <mergeCell ref="K23:M23"/>
    <mergeCell ref="K7:M7"/>
    <mergeCell ref="K10:M10"/>
    <mergeCell ref="K11:M11"/>
    <mergeCell ref="K13:M13"/>
    <mergeCell ref="K14:M14"/>
    <mergeCell ref="K16:M16"/>
    <mergeCell ref="K17:M17"/>
    <mergeCell ref="K19:M19"/>
    <mergeCell ref="K20:M20"/>
    <mergeCell ref="N19:P19"/>
    <mergeCell ref="N7:P7"/>
    <mergeCell ref="N10:P10"/>
    <mergeCell ref="H14:J14"/>
    <mergeCell ref="H16:J16"/>
    <mergeCell ref="H17:J17"/>
    <mergeCell ref="H11:J11"/>
    <mergeCell ref="N14:P14"/>
    <mergeCell ref="N13:P13"/>
    <mergeCell ref="N16:P16"/>
    <mergeCell ref="N17:P17"/>
    <mergeCell ref="A28:P28"/>
    <mergeCell ref="E10:G10"/>
    <mergeCell ref="E13:G13"/>
    <mergeCell ref="K22:M22"/>
    <mergeCell ref="A27:P27"/>
    <mergeCell ref="A22:D23"/>
    <mergeCell ref="H22:J22"/>
    <mergeCell ref="A20:B21"/>
    <mergeCell ref="C20:D20"/>
    <mergeCell ref="C21:D21"/>
    <mergeCell ref="E20:G20"/>
    <mergeCell ref="E21:G21"/>
    <mergeCell ref="H20:J20"/>
    <mergeCell ref="N22:P22"/>
    <mergeCell ref="N23:P23"/>
    <mergeCell ref="N20:P20"/>
    <mergeCell ref="E22:G22"/>
    <mergeCell ref="E23:G23"/>
    <mergeCell ref="H23:J23"/>
    <mergeCell ref="A17:A19"/>
    <mergeCell ref="B17:B19"/>
    <mergeCell ref="C17:C19"/>
    <mergeCell ref="D17:D19"/>
    <mergeCell ref="H19:J19"/>
    <mergeCell ref="E19:G19"/>
    <mergeCell ref="E17:G17"/>
    <mergeCell ref="H21:J21"/>
    <mergeCell ref="A14:A16"/>
    <mergeCell ref="B14:B16"/>
    <mergeCell ref="C14:C16"/>
    <mergeCell ref="D14:D16"/>
    <mergeCell ref="E16:G16"/>
    <mergeCell ref="E14:G14"/>
    <mergeCell ref="A11:A13"/>
    <mergeCell ref="B11:B13"/>
    <mergeCell ref="C11:C13"/>
    <mergeCell ref="D11:D13"/>
    <mergeCell ref="H13:J13"/>
    <mergeCell ref="E11:G11"/>
    <mergeCell ref="E7:G7"/>
    <mergeCell ref="B8:B10"/>
    <mergeCell ref="C8:C10"/>
    <mergeCell ref="D8:D10"/>
    <mergeCell ref="H7:J7"/>
    <mergeCell ref="H10:J10"/>
    <mergeCell ref="A8:A10"/>
    <mergeCell ref="A6:A7"/>
    <mergeCell ref="B6:B7"/>
    <mergeCell ref="C6:C7"/>
    <mergeCell ref="D6:D7"/>
    <mergeCell ref="A1:P1"/>
    <mergeCell ref="E6:P6"/>
    <mergeCell ref="A5:P5"/>
    <mergeCell ref="A4:P4"/>
    <mergeCell ref="A3:P3"/>
    <mergeCell ref="A2:P2"/>
  </mergeCells>
  <pageMargins left="1.299212598425197" right="0.70866141732283472" top="1.1417322834645669" bottom="0.7480314960629921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zoomScaleNormal="100" workbookViewId="0">
      <selection activeCell="L34" sqref="L34"/>
    </sheetView>
  </sheetViews>
  <sheetFormatPr defaultRowHeight="15" x14ac:dyDescent="0.25"/>
  <cols>
    <col min="1" max="1" width="30.85546875" customWidth="1"/>
    <col min="2" max="2" width="5.42578125" bestFit="1" customWidth="1"/>
    <col min="3" max="3" width="6.7109375" bestFit="1" customWidth="1"/>
    <col min="4" max="4" width="7" customWidth="1"/>
    <col min="5" max="5" width="7.42578125" bestFit="1" customWidth="1"/>
    <col min="6" max="6" width="10.28515625" customWidth="1"/>
    <col min="7" max="7" width="12.140625" bestFit="1" customWidth="1"/>
    <col min="8" max="8" width="9.7109375" bestFit="1" customWidth="1"/>
    <col min="9" max="11" width="12.140625" bestFit="1" customWidth="1"/>
    <col min="13" max="13" width="34.42578125" customWidth="1"/>
  </cols>
  <sheetData>
    <row r="1" spans="1:10" x14ac:dyDescent="0.25">
      <c r="A1" s="309" t="s">
        <v>25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0" ht="15" customHeight="1" x14ac:dyDescent="0.25">
      <c r="A2" s="312" t="s">
        <v>109</v>
      </c>
      <c r="B2" s="313"/>
      <c r="C2" s="313"/>
      <c r="D2" s="313"/>
      <c r="E2" s="313"/>
      <c r="F2" s="313"/>
      <c r="G2" s="313"/>
      <c r="H2" s="313"/>
      <c r="I2" s="313"/>
      <c r="J2" s="314"/>
    </row>
    <row r="3" spans="1:10" x14ac:dyDescent="0.25">
      <c r="A3" s="315" t="s">
        <v>110</v>
      </c>
      <c r="B3" s="316"/>
      <c r="C3" s="316"/>
      <c r="D3" s="316"/>
      <c r="E3" s="316"/>
      <c r="F3" s="316"/>
      <c r="G3" s="316"/>
      <c r="H3" s="316"/>
      <c r="I3" s="316"/>
      <c r="J3" s="317"/>
    </row>
    <row r="4" spans="1:10" x14ac:dyDescent="0.25">
      <c r="A4" s="318"/>
      <c r="B4" s="319"/>
      <c r="C4" s="319"/>
      <c r="D4" s="319"/>
      <c r="E4" s="319"/>
      <c r="F4" s="319"/>
      <c r="G4" s="319"/>
      <c r="H4" s="319"/>
      <c r="I4" s="319"/>
      <c r="J4" s="320"/>
    </row>
    <row r="5" spans="1:10" ht="15.75" x14ac:dyDescent="0.25">
      <c r="A5" s="303" t="s">
        <v>38</v>
      </c>
      <c r="B5" s="304"/>
      <c r="C5" s="304"/>
      <c r="D5" s="304"/>
      <c r="E5" s="304"/>
      <c r="F5" s="304"/>
      <c r="G5" s="304"/>
      <c r="H5" s="304"/>
      <c r="I5" s="304"/>
      <c r="J5" s="305"/>
    </row>
    <row r="6" spans="1:10" ht="27.75" customHeight="1" x14ac:dyDescent="0.25">
      <c r="A6" s="306" t="s">
        <v>111</v>
      </c>
      <c r="B6" s="307"/>
      <c r="C6" s="307"/>
      <c r="D6" s="307"/>
      <c r="E6" s="307"/>
      <c r="F6" s="307"/>
      <c r="G6" s="307"/>
      <c r="H6" s="307"/>
      <c r="I6" s="307"/>
      <c r="J6" s="308"/>
    </row>
    <row r="7" spans="1:10" x14ac:dyDescent="0.25">
      <c r="A7" s="321" t="s">
        <v>112</v>
      </c>
      <c r="B7" s="322"/>
      <c r="C7" s="322"/>
      <c r="D7" s="322"/>
      <c r="E7" s="322"/>
      <c r="F7" s="322"/>
      <c r="G7" s="322"/>
      <c r="H7" s="322"/>
      <c r="I7" s="322"/>
      <c r="J7" s="323"/>
    </row>
    <row r="8" spans="1:10" x14ac:dyDescent="0.25">
      <c r="A8" s="300" t="s">
        <v>26</v>
      </c>
      <c r="B8" s="301"/>
      <c r="C8" s="301"/>
      <c r="D8" s="301"/>
      <c r="E8" s="301"/>
      <c r="F8" s="301"/>
      <c r="G8" s="301"/>
      <c r="H8" s="301"/>
      <c r="I8" s="301"/>
      <c r="J8" s="302"/>
    </row>
    <row r="9" spans="1:10" x14ac:dyDescent="0.25">
      <c r="A9" s="324" t="s">
        <v>113</v>
      </c>
      <c r="B9" s="325"/>
      <c r="C9" s="325"/>
      <c r="D9" s="325"/>
      <c r="E9" s="325"/>
      <c r="F9" s="325"/>
      <c r="G9" s="325"/>
      <c r="H9" s="325"/>
      <c r="I9" s="325"/>
      <c r="J9" s="326"/>
    </row>
    <row r="10" spans="1:10" ht="25.5" x14ac:dyDescent="0.25">
      <c r="A10" s="151" t="s">
        <v>27</v>
      </c>
      <c r="B10" s="28" t="s">
        <v>28</v>
      </c>
      <c r="C10" s="122" t="s">
        <v>85</v>
      </c>
      <c r="D10" s="29" t="s">
        <v>29</v>
      </c>
      <c r="E10" s="29" t="s">
        <v>66</v>
      </c>
      <c r="F10" s="30" t="s">
        <v>67</v>
      </c>
      <c r="G10" s="28" t="s">
        <v>68</v>
      </c>
      <c r="H10" s="28" t="s">
        <v>69</v>
      </c>
      <c r="I10" s="28" t="s">
        <v>70</v>
      </c>
      <c r="J10" s="152" t="s">
        <v>75</v>
      </c>
    </row>
    <row r="11" spans="1:10" ht="25.5" x14ac:dyDescent="0.25">
      <c r="A11" s="52" t="s">
        <v>114</v>
      </c>
      <c r="B11" s="103" t="s">
        <v>79</v>
      </c>
      <c r="C11" s="121" t="s">
        <v>83</v>
      </c>
      <c r="D11" s="31">
        <v>10108</v>
      </c>
      <c r="E11" s="111">
        <v>0.18</v>
      </c>
      <c r="F11" s="104">
        <v>1</v>
      </c>
      <c r="G11" s="106">
        <v>8.3000000000000007</v>
      </c>
      <c r="H11" s="104">
        <v>0</v>
      </c>
      <c r="I11" s="106">
        <f>G11*2.5727</f>
        <v>21.353410000000004</v>
      </c>
      <c r="J11" s="153">
        <f>ROUND(I11*E11,2)</f>
        <v>3.84</v>
      </c>
    </row>
    <row r="12" spans="1:10" ht="25.5" x14ac:dyDescent="0.25">
      <c r="A12" s="52" t="s">
        <v>115</v>
      </c>
      <c r="B12" s="103" t="s">
        <v>79</v>
      </c>
      <c r="C12" s="121" t="s">
        <v>83</v>
      </c>
      <c r="D12" s="31">
        <v>10146</v>
      </c>
      <c r="E12" s="112">
        <f>E11*2</f>
        <v>0.36</v>
      </c>
      <c r="F12" s="104">
        <v>1</v>
      </c>
      <c r="G12" s="106">
        <v>6.16</v>
      </c>
      <c r="H12" s="104">
        <v>0</v>
      </c>
      <c r="I12" s="106">
        <f>G12*2.5727</f>
        <v>15.847832000000002</v>
      </c>
      <c r="J12" s="153">
        <f t="shared" ref="J12" si="0">ROUND(I12*E12,2)</f>
        <v>5.71</v>
      </c>
    </row>
    <row r="13" spans="1:10" x14ac:dyDescent="0.25">
      <c r="A13" s="52"/>
      <c r="B13" s="103"/>
      <c r="C13" s="121"/>
      <c r="D13" s="31"/>
      <c r="E13" s="112"/>
      <c r="F13" s="104"/>
      <c r="G13" s="106"/>
      <c r="H13" s="104"/>
      <c r="I13" s="106"/>
      <c r="J13" s="153"/>
    </row>
    <row r="14" spans="1:10" x14ac:dyDescent="0.25">
      <c r="A14" s="327" t="s">
        <v>30</v>
      </c>
      <c r="B14" s="328"/>
      <c r="C14" s="328"/>
      <c r="D14" s="328"/>
      <c r="E14" s="328"/>
      <c r="F14" s="328"/>
      <c r="G14" s="328"/>
      <c r="H14" s="328"/>
      <c r="I14" s="328"/>
      <c r="J14" s="152">
        <f>SUM(J11:J13)</f>
        <v>9.5500000000000007</v>
      </c>
    </row>
    <row r="15" spans="1:10" x14ac:dyDescent="0.25">
      <c r="A15" s="329"/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0" x14ac:dyDescent="0.25">
      <c r="A16" s="300" t="s">
        <v>71</v>
      </c>
      <c r="B16" s="301"/>
      <c r="C16" s="301"/>
      <c r="D16" s="301"/>
      <c r="E16" s="301"/>
      <c r="F16" s="301"/>
      <c r="G16" s="301"/>
      <c r="H16" s="301"/>
      <c r="I16" s="301"/>
      <c r="J16" s="302"/>
    </row>
    <row r="17" spans="1:10" ht="25.5" x14ac:dyDescent="0.25">
      <c r="A17" s="151" t="s">
        <v>27</v>
      </c>
      <c r="B17" s="28" t="s">
        <v>28</v>
      </c>
      <c r="C17" s="122" t="s">
        <v>85</v>
      </c>
      <c r="D17" s="29" t="s">
        <v>29</v>
      </c>
      <c r="E17" s="29" t="s">
        <v>66</v>
      </c>
      <c r="F17" s="30" t="s">
        <v>67</v>
      </c>
      <c r="G17" s="28" t="s">
        <v>68</v>
      </c>
      <c r="H17" s="28" t="s">
        <v>69</v>
      </c>
      <c r="I17" s="28" t="s">
        <v>70</v>
      </c>
      <c r="J17" s="152" t="s">
        <v>75</v>
      </c>
    </row>
    <row r="18" spans="1:10" ht="25.5" x14ac:dyDescent="0.25">
      <c r="A18" s="52" t="s">
        <v>116</v>
      </c>
      <c r="B18" s="103" t="s">
        <v>95</v>
      </c>
      <c r="C18" s="103" t="s">
        <v>83</v>
      </c>
      <c r="D18" s="31">
        <v>36512</v>
      </c>
      <c r="E18" s="31">
        <v>48</v>
      </c>
      <c r="F18" s="104"/>
      <c r="G18" s="106">
        <v>1.58</v>
      </c>
      <c r="H18" s="104"/>
      <c r="I18" s="106">
        <f>G18</f>
        <v>1.58</v>
      </c>
      <c r="J18" s="153">
        <f>E18*I18</f>
        <v>75.84</v>
      </c>
    </row>
    <row r="19" spans="1:10" x14ac:dyDescent="0.25">
      <c r="A19" s="52" t="s">
        <v>117</v>
      </c>
      <c r="B19" s="103" t="s">
        <v>118</v>
      </c>
      <c r="C19" s="103" t="s">
        <v>83</v>
      </c>
      <c r="D19" s="31">
        <v>20524</v>
      </c>
      <c r="E19" s="31">
        <v>0.05</v>
      </c>
      <c r="F19" s="104"/>
      <c r="G19" s="106">
        <v>97.13</v>
      </c>
      <c r="H19" s="104"/>
      <c r="I19" s="106">
        <f>G19</f>
        <v>97.13</v>
      </c>
      <c r="J19" s="153">
        <f>E19*I19</f>
        <v>4.8565000000000005</v>
      </c>
    </row>
    <row r="20" spans="1:10" x14ac:dyDescent="0.25">
      <c r="A20" s="327" t="s">
        <v>72</v>
      </c>
      <c r="B20" s="328"/>
      <c r="C20" s="328"/>
      <c r="D20" s="328"/>
      <c r="E20" s="328"/>
      <c r="F20" s="328"/>
      <c r="G20" s="328"/>
      <c r="H20" s="328"/>
      <c r="I20" s="328"/>
      <c r="J20" s="152">
        <f>SUM(J18:J19)</f>
        <v>80.6965</v>
      </c>
    </row>
    <row r="21" spans="1:10" x14ac:dyDescent="0.25">
      <c r="A21" s="329"/>
      <c r="B21" s="330"/>
      <c r="C21" s="330"/>
      <c r="D21" s="330"/>
      <c r="E21" s="330"/>
      <c r="F21" s="330"/>
      <c r="G21" s="330"/>
      <c r="H21" s="330"/>
      <c r="I21" s="330"/>
      <c r="J21" s="331"/>
    </row>
    <row r="22" spans="1:10" x14ac:dyDescent="0.25">
      <c r="A22" s="335" t="s">
        <v>73</v>
      </c>
      <c r="B22" s="336"/>
      <c r="C22" s="336"/>
      <c r="D22" s="336"/>
      <c r="E22" s="336"/>
      <c r="F22" s="336"/>
      <c r="G22" s="336"/>
      <c r="H22" s="336"/>
      <c r="I22" s="336"/>
      <c r="J22" s="337"/>
    </row>
    <row r="23" spans="1:10" ht="25.5" x14ac:dyDescent="0.25">
      <c r="A23" s="151" t="s">
        <v>27</v>
      </c>
      <c r="B23" s="28" t="s">
        <v>28</v>
      </c>
      <c r="C23" s="122" t="s">
        <v>85</v>
      </c>
      <c r="D23" s="29" t="s">
        <v>29</v>
      </c>
      <c r="E23" s="29" t="s">
        <v>61</v>
      </c>
      <c r="F23" s="30" t="s">
        <v>80</v>
      </c>
      <c r="G23" s="28" t="s">
        <v>81</v>
      </c>
      <c r="H23" s="28" t="s">
        <v>82</v>
      </c>
      <c r="I23" s="28" t="s">
        <v>69</v>
      </c>
      <c r="J23" s="152" t="s">
        <v>75</v>
      </c>
    </row>
    <row r="24" spans="1:10" x14ac:dyDescent="0.25">
      <c r="A24" s="52"/>
      <c r="B24" s="110"/>
      <c r="C24" s="110"/>
      <c r="D24" s="31"/>
      <c r="E24" s="110"/>
      <c r="F24" s="110"/>
      <c r="G24" s="110"/>
      <c r="H24" s="107"/>
      <c r="I24" s="107"/>
      <c r="J24" s="154"/>
    </row>
    <row r="25" spans="1:10" x14ac:dyDescent="0.25">
      <c r="A25" s="338" t="s">
        <v>74</v>
      </c>
      <c r="B25" s="339"/>
      <c r="C25" s="339"/>
      <c r="D25" s="339"/>
      <c r="E25" s="339"/>
      <c r="F25" s="339"/>
      <c r="G25" s="339"/>
      <c r="H25" s="339"/>
      <c r="I25" s="340"/>
      <c r="J25" s="152">
        <f>SUM(J24:J24)</f>
        <v>0</v>
      </c>
    </row>
    <row r="26" spans="1:10" x14ac:dyDescent="0.25">
      <c r="A26" s="341" t="s">
        <v>78</v>
      </c>
      <c r="B26" s="342"/>
      <c r="C26" s="342"/>
      <c r="D26" s="342"/>
      <c r="E26" s="343"/>
      <c r="F26" s="344" t="s">
        <v>31</v>
      </c>
      <c r="G26" s="336"/>
      <c r="H26" s="345"/>
      <c r="I26" s="346" t="s">
        <v>77</v>
      </c>
      <c r="J26" s="347"/>
    </row>
    <row r="27" spans="1:10" x14ac:dyDescent="0.25">
      <c r="A27" s="348" t="s">
        <v>119</v>
      </c>
      <c r="B27" s="349"/>
      <c r="C27" s="349"/>
      <c r="D27" s="349"/>
      <c r="E27" s="350"/>
      <c r="F27" s="332" t="s">
        <v>91</v>
      </c>
      <c r="G27" s="332"/>
      <c r="H27" s="332"/>
      <c r="I27" s="333">
        <f>J14</f>
        <v>9.5500000000000007</v>
      </c>
      <c r="J27" s="334"/>
    </row>
    <row r="28" spans="1:10" x14ac:dyDescent="0.25">
      <c r="A28" s="155"/>
      <c r="B28" s="108"/>
      <c r="C28" s="108"/>
      <c r="D28" s="108"/>
      <c r="E28" s="109"/>
      <c r="F28" s="332" t="s">
        <v>32</v>
      </c>
      <c r="G28" s="332"/>
      <c r="H28" s="332"/>
      <c r="I28" s="333">
        <f>J20</f>
        <v>80.6965</v>
      </c>
      <c r="J28" s="334"/>
    </row>
    <row r="29" spans="1:10" x14ac:dyDescent="0.25">
      <c r="A29" s="155"/>
      <c r="B29" s="108"/>
      <c r="C29" s="108"/>
      <c r="D29" s="108"/>
      <c r="E29" s="109"/>
      <c r="F29" s="332" t="s">
        <v>76</v>
      </c>
      <c r="G29" s="332"/>
      <c r="H29" s="332"/>
      <c r="I29" s="333">
        <f>J25</f>
        <v>0</v>
      </c>
      <c r="J29" s="334"/>
    </row>
    <row r="30" spans="1:10" x14ac:dyDescent="0.25">
      <c r="A30" s="155"/>
      <c r="B30" s="108"/>
      <c r="C30" s="108"/>
      <c r="D30" s="108"/>
      <c r="E30" s="109"/>
      <c r="F30" s="332" t="s">
        <v>33</v>
      </c>
      <c r="G30" s="332"/>
      <c r="H30" s="332"/>
      <c r="I30" s="351">
        <v>1</v>
      </c>
      <c r="J30" s="352"/>
    </row>
    <row r="31" spans="1:10" x14ac:dyDescent="0.25">
      <c r="A31" s="155"/>
      <c r="B31" s="108"/>
      <c r="C31" s="108"/>
      <c r="D31" s="108"/>
      <c r="E31" s="109"/>
      <c r="F31" s="332" t="s">
        <v>34</v>
      </c>
      <c r="G31" s="332"/>
      <c r="H31" s="332"/>
      <c r="I31" s="333">
        <f>I27+I29</f>
        <v>9.5500000000000007</v>
      </c>
      <c r="J31" s="334"/>
    </row>
    <row r="32" spans="1:10" ht="26.25" customHeight="1" x14ac:dyDescent="0.25">
      <c r="A32" s="155"/>
      <c r="B32" s="108"/>
      <c r="C32" s="108"/>
      <c r="D32" s="108"/>
      <c r="E32" s="109"/>
      <c r="F32" s="332" t="s">
        <v>35</v>
      </c>
      <c r="G32" s="332"/>
      <c r="H32" s="332"/>
      <c r="I32" s="333">
        <f>I31/I30</f>
        <v>9.5500000000000007</v>
      </c>
      <c r="J32" s="334"/>
    </row>
    <row r="33" spans="1:17" x14ac:dyDescent="0.25">
      <c r="A33" s="155"/>
      <c r="B33" s="108"/>
      <c r="C33" s="108"/>
      <c r="D33" s="108"/>
      <c r="E33" s="109"/>
      <c r="F33" s="332" t="s">
        <v>36</v>
      </c>
      <c r="G33" s="332"/>
      <c r="H33" s="332"/>
      <c r="I33" s="333">
        <f>I28+I32</f>
        <v>90.246499999999997</v>
      </c>
      <c r="J33" s="334"/>
    </row>
    <row r="34" spans="1:17" x14ac:dyDescent="0.25">
      <c r="A34" s="155"/>
      <c r="B34" s="108"/>
      <c r="C34" s="108"/>
      <c r="D34" s="108"/>
      <c r="E34" s="109"/>
      <c r="F34" s="332" t="s">
        <v>126</v>
      </c>
      <c r="G34" s="332"/>
      <c r="H34" s="332"/>
      <c r="I34" s="333">
        <f>I33*0.2332</f>
        <v>21.0454838</v>
      </c>
      <c r="J34" s="334"/>
    </row>
    <row r="35" spans="1:17" ht="15.75" thickBot="1" x14ac:dyDescent="0.3">
      <c r="A35" s="156"/>
      <c r="B35" s="157"/>
      <c r="C35" s="157"/>
      <c r="D35" s="157"/>
      <c r="E35" s="158"/>
      <c r="F35" s="353" t="s">
        <v>37</v>
      </c>
      <c r="G35" s="353"/>
      <c r="H35" s="353"/>
      <c r="I35" s="159"/>
      <c r="J35" s="160">
        <f>I34+I33</f>
        <v>111.2919838</v>
      </c>
    </row>
    <row r="38" spans="1:17" x14ac:dyDescent="0.25">
      <c r="A38" s="223" t="s">
        <v>88</v>
      </c>
      <c r="B38" s="223"/>
      <c r="C38" s="223"/>
      <c r="D38" s="223"/>
      <c r="E38" s="223"/>
      <c r="F38" s="223"/>
      <c r="G38" s="223"/>
      <c r="H38" s="223"/>
      <c r="I38" s="223"/>
      <c r="J38" s="223"/>
      <c r="K38" s="101"/>
      <c r="L38" s="101"/>
      <c r="M38" s="101"/>
      <c r="N38" s="101"/>
      <c r="O38" s="101"/>
      <c r="P38" s="101"/>
      <c r="Q38" s="101"/>
    </row>
    <row r="39" spans="1:17" ht="15" customHeight="1" x14ac:dyDescent="0.25">
      <c r="A39" s="224" t="s">
        <v>65</v>
      </c>
      <c r="B39" s="224"/>
      <c r="C39" s="224"/>
      <c r="D39" s="224"/>
      <c r="E39" s="224"/>
      <c r="F39" s="224"/>
      <c r="G39" s="224"/>
      <c r="H39" s="224"/>
      <c r="I39" s="224"/>
      <c r="J39" s="224"/>
      <c r="K39" s="102"/>
      <c r="L39" s="102"/>
      <c r="M39" s="102"/>
      <c r="N39" s="102"/>
      <c r="O39" s="102"/>
      <c r="P39" s="102"/>
      <c r="Q39" s="102"/>
    </row>
  </sheetData>
  <mergeCells count="39">
    <mergeCell ref="A38:J38"/>
    <mergeCell ref="A39:J39"/>
    <mergeCell ref="F33:H33"/>
    <mergeCell ref="I33:J33"/>
    <mergeCell ref="F34:H34"/>
    <mergeCell ref="I34:J34"/>
    <mergeCell ref="F35:H35"/>
    <mergeCell ref="F30:H30"/>
    <mergeCell ref="I30:J30"/>
    <mergeCell ref="F31:H31"/>
    <mergeCell ref="I31:J31"/>
    <mergeCell ref="F32:H32"/>
    <mergeCell ref="I32:J32"/>
    <mergeCell ref="F29:H29"/>
    <mergeCell ref="I29:J29"/>
    <mergeCell ref="A20:I20"/>
    <mergeCell ref="A21:J21"/>
    <mergeCell ref="A22:J22"/>
    <mergeCell ref="A25:I25"/>
    <mergeCell ref="A26:E26"/>
    <mergeCell ref="F26:H26"/>
    <mergeCell ref="I26:J26"/>
    <mergeCell ref="A27:E27"/>
    <mergeCell ref="F27:H27"/>
    <mergeCell ref="I27:J27"/>
    <mergeCell ref="F28:H28"/>
    <mergeCell ref="I28:J28"/>
    <mergeCell ref="A16:J16"/>
    <mergeCell ref="A5:J5"/>
    <mergeCell ref="A6:J6"/>
    <mergeCell ref="A1:J1"/>
    <mergeCell ref="A2:J2"/>
    <mergeCell ref="A3:J3"/>
    <mergeCell ref="A4:J4"/>
    <mergeCell ref="A7:J7"/>
    <mergeCell ref="A8:J8"/>
    <mergeCell ref="A9:J9"/>
    <mergeCell ref="A14:I14"/>
    <mergeCell ref="A15:J15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P.ORÇAMENTÁRIA</vt:lpstr>
      <vt:lpstr>M. CÁLCULO</vt:lpstr>
      <vt:lpstr>CRONOGRAMA</vt:lpstr>
      <vt:lpstr>COMP'S</vt:lpstr>
      <vt:lpstr>'COMP''S'!Area_de_impressao</vt:lpstr>
      <vt:lpstr>CRONOGRAMA!Area_de_impressao</vt:lpstr>
      <vt:lpstr>'M. CÁLCULO'!Area_de_impressao</vt:lpstr>
      <vt:lpstr>P.ORÇAMENTÁRIA!Area_de_impressao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2023-06-29T19:38:50Z</cp:lastPrinted>
  <dcterms:created xsi:type="dcterms:W3CDTF">2017-02-23T12:49:41Z</dcterms:created>
  <dcterms:modified xsi:type="dcterms:W3CDTF">2023-07-13T13:56:49Z</dcterms:modified>
</cp:coreProperties>
</file>